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35" windowWidth="15480" windowHeight="11640" tabRatio="775"/>
  </bookViews>
  <sheets>
    <sheet name="Index" sheetId="21" r:id="rId1"/>
    <sheet name="Scotland (1976-2016)" sheetId="17" r:id="rId2"/>
    <sheet name="NHS Board (1998-2016)" sheetId="18" r:id="rId3"/>
    <sheet name="2016" sheetId="22" r:id="rId4"/>
    <sheet name="2015" sheetId="9" r:id="rId5"/>
    <sheet name="2014" sheetId="23" r:id="rId6"/>
    <sheet name="Lookups" sheetId="5" state="hidden" r:id="rId7"/>
    <sheet name="pre-coppish_Data_Scot" sheetId="3" state="hidden" r:id="rId8"/>
    <sheet name="scot_data" sheetId="15" state="hidden" r:id="rId9"/>
    <sheet name="hb_data" sheetId="16" state="hidden" r:id="rId10"/>
    <sheet name="hosp data" sheetId="20" state="hidden" r:id="rId11"/>
  </sheets>
  <definedNames>
    <definedName name="hosp_lookup">Lookups!$F:$G</definedName>
    <definedName name="post_data_hb">hb_data!$1:$1048576</definedName>
    <definedName name="post_data_scot">scot_data!$1:$1048576</definedName>
    <definedName name="post_table5_data">'hosp data'!$1:$1048576</definedName>
    <definedName name="post_table5data">'hosp data'!$1:$1048576</definedName>
    <definedName name="pre_data_scot">'pre-coppish_Data_Scot'!$A$1:$L$67</definedName>
    <definedName name="S308H_10">'hosp data'!$1:$1048576</definedName>
  </definedNames>
  <calcPr calcId="125725"/>
</workbook>
</file>

<file path=xl/calcChain.xml><?xml version="1.0" encoding="utf-8"?>
<calcChain xmlns="http://schemas.openxmlformats.org/spreadsheetml/2006/main">
  <c r="B39" i="22"/>
  <c r="C39" s="1"/>
  <c r="N39"/>
  <c r="L39"/>
  <c r="K39"/>
  <c r="J39"/>
  <c r="I39"/>
  <c r="H39"/>
  <c r="G39"/>
  <c r="E39"/>
  <c r="N11" i="17"/>
  <c r="L11"/>
  <c r="K11"/>
  <c r="J11"/>
  <c r="I11"/>
  <c r="H11"/>
  <c r="G11"/>
  <c r="F11"/>
  <c r="D11"/>
  <c r="N11" i="18"/>
  <c r="L11"/>
  <c r="K11"/>
  <c r="J11"/>
  <c r="I11"/>
  <c r="H11"/>
  <c r="G11"/>
  <c r="F11"/>
  <c r="D11"/>
  <c r="E28" i="23"/>
  <c r="E21"/>
  <c r="G8"/>
  <c r="H8"/>
  <c r="I8"/>
  <c r="J8"/>
  <c r="K8"/>
  <c r="L8"/>
  <c r="N8"/>
  <c r="E38"/>
  <c r="G9"/>
  <c r="H9"/>
  <c r="I9"/>
  <c r="J9"/>
  <c r="K9"/>
  <c r="L9"/>
  <c r="N9"/>
  <c r="E40"/>
  <c r="G10"/>
  <c r="H10"/>
  <c r="I10"/>
  <c r="J10"/>
  <c r="K10"/>
  <c r="L10"/>
  <c r="N10"/>
  <c r="E34"/>
  <c r="G11"/>
  <c r="H11"/>
  <c r="I11"/>
  <c r="J11"/>
  <c r="K11"/>
  <c r="L11"/>
  <c r="N11"/>
  <c r="E36"/>
  <c r="G12"/>
  <c r="H12"/>
  <c r="I12"/>
  <c r="J12"/>
  <c r="K12"/>
  <c r="L12"/>
  <c r="N12"/>
  <c r="E31"/>
  <c r="G13"/>
  <c r="H13"/>
  <c r="I13"/>
  <c r="J13"/>
  <c r="K13"/>
  <c r="L13"/>
  <c r="N13"/>
  <c r="E33"/>
  <c r="G14"/>
  <c r="H14"/>
  <c r="I14"/>
  <c r="J14"/>
  <c r="K14"/>
  <c r="L14"/>
  <c r="N14"/>
  <c r="E16"/>
  <c r="G15"/>
  <c r="H15"/>
  <c r="I15"/>
  <c r="J15"/>
  <c r="K15"/>
  <c r="L15"/>
  <c r="N15"/>
  <c r="E14"/>
  <c r="G16"/>
  <c r="H16"/>
  <c r="I16"/>
  <c r="J16"/>
  <c r="K16"/>
  <c r="L16"/>
  <c r="N16"/>
  <c r="E9"/>
  <c r="G17"/>
  <c r="H17"/>
  <c r="I17"/>
  <c r="J17"/>
  <c r="K17"/>
  <c r="L17"/>
  <c r="N17"/>
  <c r="E10"/>
  <c r="G18"/>
  <c r="H18"/>
  <c r="I18"/>
  <c r="J18"/>
  <c r="K18"/>
  <c r="L18"/>
  <c r="N18"/>
  <c r="E26"/>
  <c r="G19"/>
  <c r="H19"/>
  <c r="I19"/>
  <c r="J19"/>
  <c r="K19"/>
  <c r="L19"/>
  <c r="N19"/>
  <c r="E19"/>
  <c r="G20"/>
  <c r="H20"/>
  <c r="I20"/>
  <c r="J20"/>
  <c r="K20"/>
  <c r="L20"/>
  <c r="N20"/>
  <c r="E32"/>
  <c r="G21"/>
  <c r="H21"/>
  <c r="I21"/>
  <c r="J21"/>
  <c r="K21"/>
  <c r="L21"/>
  <c r="N21"/>
  <c r="E37"/>
  <c r="G22"/>
  <c r="H22"/>
  <c r="I22"/>
  <c r="J22"/>
  <c r="K22"/>
  <c r="L22"/>
  <c r="N22"/>
  <c r="E39"/>
  <c r="G23"/>
  <c r="H23"/>
  <c r="I23"/>
  <c r="J23"/>
  <c r="K23"/>
  <c r="L23"/>
  <c r="N23"/>
  <c r="E41"/>
  <c r="G24"/>
  <c r="H24"/>
  <c r="I24"/>
  <c r="J24"/>
  <c r="K24"/>
  <c r="L24"/>
  <c r="N24"/>
  <c r="E12"/>
  <c r="G25"/>
  <c r="H25"/>
  <c r="I25"/>
  <c r="J25"/>
  <c r="K25"/>
  <c r="L25"/>
  <c r="N25"/>
  <c r="E7"/>
  <c r="G26"/>
  <c r="H26"/>
  <c r="I26"/>
  <c r="J26"/>
  <c r="K26"/>
  <c r="L26"/>
  <c r="N26"/>
  <c r="E11"/>
  <c r="G27"/>
  <c r="H27"/>
  <c r="I27"/>
  <c r="J27"/>
  <c r="K27"/>
  <c r="L27"/>
  <c r="N27"/>
  <c r="E27"/>
  <c r="G28"/>
  <c r="H28"/>
  <c r="I28"/>
  <c r="J28"/>
  <c r="K28"/>
  <c r="L28"/>
  <c r="N28"/>
  <c r="E22"/>
  <c r="G29"/>
  <c r="H29"/>
  <c r="I29"/>
  <c r="J29"/>
  <c r="K29"/>
  <c r="L29"/>
  <c r="N29"/>
  <c r="E29"/>
  <c r="G30"/>
  <c r="H30"/>
  <c r="I30"/>
  <c r="J30"/>
  <c r="K30"/>
  <c r="L30"/>
  <c r="N30"/>
  <c r="E18"/>
  <c r="G31"/>
  <c r="H31"/>
  <c r="I31"/>
  <c r="J31"/>
  <c r="K31"/>
  <c r="L31"/>
  <c r="N31"/>
  <c r="E8"/>
  <c r="G32"/>
  <c r="H32"/>
  <c r="I32"/>
  <c r="J32"/>
  <c r="K32"/>
  <c r="L32"/>
  <c r="N32"/>
  <c r="E13"/>
  <c r="G33"/>
  <c r="H33"/>
  <c r="I33"/>
  <c r="J33"/>
  <c r="K33"/>
  <c r="L33"/>
  <c r="N33"/>
  <c r="E23"/>
  <c r="G34"/>
  <c r="H34"/>
  <c r="I34"/>
  <c r="J34"/>
  <c r="K34"/>
  <c r="L34"/>
  <c r="N34"/>
  <c r="E30"/>
  <c r="G35"/>
  <c r="H35"/>
  <c r="I35"/>
  <c r="J35"/>
  <c r="K35"/>
  <c r="L35"/>
  <c r="N35"/>
  <c r="E24"/>
  <c r="G36"/>
  <c r="H36"/>
  <c r="I36"/>
  <c r="J36"/>
  <c r="K36"/>
  <c r="L36"/>
  <c r="N36"/>
  <c r="G37"/>
  <c r="H37"/>
  <c r="I37"/>
  <c r="J37"/>
  <c r="K37"/>
  <c r="L37"/>
  <c r="N37"/>
  <c r="E35"/>
  <c r="G38"/>
  <c r="H38"/>
  <c r="I38"/>
  <c r="J38"/>
  <c r="K38"/>
  <c r="L38"/>
  <c r="N38"/>
  <c r="E20"/>
  <c r="E25"/>
  <c r="G39"/>
  <c r="H39"/>
  <c r="I39"/>
  <c r="J39"/>
  <c r="K39"/>
  <c r="L39"/>
  <c r="N39"/>
  <c r="E17"/>
  <c r="G40"/>
  <c r="H40"/>
  <c r="I40"/>
  <c r="J40"/>
  <c r="K40"/>
  <c r="L40"/>
  <c r="N40"/>
  <c r="G41"/>
  <c r="H41"/>
  <c r="I41"/>
  <c r="J41"/>
  <c r="K41"/>
  <c r="L41"/>
  <c r="N41"/>
  <c r="M3" i="5"/>
  <c r="B41" i="23"/>
  <c r="C41" s="1"/>
  <c r="B40"/>
  <c r="C40" s="1"/>
  <c r="B39"/>
  <c r="C39" s="1"/>
  <c r="B38"/>
  <c r="C38" s="1"/>
  <c r="B37"/>
  <c r="C37" s="1"/>
  <c r="B36"/>
  <c r="C36" s="1"/>
  <c r="B35"/>
  <c r="C35" s="1"/>
  <c r="B34"/>
  <c r="C34" s="1"/>
  <c r="B33"/>
  <c r="C33" s="1"/>
  <c r="B32"/>
  <c r="C32" s="1"/>
  <c r="B31"/>
  <c r="C31" s="1"/>
  <c r="B30"/>
  <c r="C30" s="1"/>
  <c r="B29"/>
  <c r="C29" s="1"/>
  <c r="B28"/>
  <c r="C28" s="1"/>
  <c r="B27"/>
  <c r="C27" s="1"/>
  <c r="B26"/>
  <c r="C26" s="1"/>
  <c r="B25"/>
  <c r="C25" s="1"/>
  <c r="B24"/>
  <c r="C24" s="1"/>
  <c r="B23"/>
  <c r="C23" s="1"/>
  <c r="B22"/>
  <c r="C22" s="1"/>
  <c r="B21"/>
  <c r="C21" s="1"/>
  <c r="B20"/>
  <c r="C20" s="1"/>
  <c r="B19"/>
  <c r="C19" s="1"/>
  <c r="B18"/>
  <c r="C18" s="1"/>
  <c r="B17"/>
  <c r="C17" s="1"/>
  <c r="B16"/>
  <c r="C16" s="1"/>
  <c r="B15"/>
  <c r="C15" s="1"/>
  <c r="B14"/>
  <c r="C14" s="1"/>
  <c r="B13"/>
  <c r="C13" s="1"/>
  <c r="B12"/>
  <c r="C12" s="1"/>
  <c r="B11"/>
  <c r="C11" s="1"/>
  <c r="B10"/>
  <c r="C10" s="1"/>
  <c r="B9"/>
  <c r="C9" s="1"/>
  <c r="B8"/>
  <c r="C8" s="1"/>
  <c r="B40" i="9"/>
  <c r="C40" s="1"/>
  <c r="B39"/>
  <c r="C39" s="1"/>
  <c r="B38"/>
  <c r="C38" s="1"/>
  <c r="B37"/>
  <c r="C37" s="1"/>
  <c r="B36"/>
  <c r="C36" s="1"/>
  <c r="B35"/>
  <c r="C35" s="1"/>
  <c r="B34"/>
  <c r="C34" s="1"/>
  <c r="B33"/>
  <c r="C33" s="1"/>
  <c r="B32"/>
  <c r="C32" s="1"/>
  <c r="B31"/>
  <c r="C31" s="1"/>
  <c r="B30"/>
  <c r="C30" s="1"/>
  <c r="B29"/>
  <c r="C29" s="1"/>
  <c r="B28"/>
  <c r="C28" s="1"/>
  <c r="B27"/>
  <c r="C27" s="1"/>
  <c r="B26"/>
  <c r="C26" s="1"/>
  <c r="B25"/>
  <c r="C25" s="1"/>
  <c r="B24"/>
  <c r="C24" s="1"/>
  <c r="B23"/>
  <c r="C23" s="1"/>
  <c r="B22"/>
  <c r="C22" s="1"/>
  <c r="B21"/>
  <c r="C21" s="1"/>
  <c r="B20"/>
  <c r="C20" s="1"/>
  <c r="B19"/>
  <c r="C19" s="1"/>
  <c r="B18"/>
  <c r="C18" s="1"/>
  <c r="B17"/>
  <c r="C17" s="1"/>
  <c r="B16"/>
  <c r="C16" s="1"/>
  <c r="B15"/>
  <c r="C15" s="1"/>
  <c r="B14"/>
  <c r="C14" s="1"/>
  <c r="B13"/>
  <c r="C13" s="1"/>
  <c r="B12"/>
  <c r="C12" s="1"/>
  <c r="B11"/>
  <c r="C11" s="1"/>
  <c r="B10"/>
  <c r="C10" s="1"/>
  <c r="B9"/>
  <c r="C9" s="1"/>
  <c r="B37" i="22"/>
  <c r="C37" s="1"/>
  <c r="B38"/>
  <c r="C38" s="1"/>
  <c r="B36"/>
  <c r="C36" s="1"/>
  <c r="B35"/>
  <c r="C35" s="1"/>
  <c r="B33"/>
  <c r="C33" s="1"/>
  <c r="B34"/>
  <c r="C34" s="1"/>
  <c r="B30"/>
  <c r="C30" s="1"/>
  <c r="B31"/>
  <c r="C31" s="1"/>
  <c r="B32"/>
  <c r="C32" s="1"/>
  <c r="B29"/>
  <c r="C29" s="1"/>
  <c r="B26"/>
  <c r="B25"/>
  <c r="B27"/>
  <c r="B28"/>
  <c r="B24"/>
  <c r="C24" s="1"/>
  <c r="B23"/>
  <c r="C23" s="1"/>
  <c r="B22"/>
  <c r="C22" s="1"/>
  <c r="B21"/>
  <c r="C21" s="1"/>
  <c r="B20"/>
  <c r="C20" s="1"/>
  <c r="B18"/>
  <c r="C18" s="1"/>
  <c r="B19"/>
  <c r="C19" s="1"/>
  <c r="B17"/>
  <c r="C17" s="1"/>
  <c r="B14"/>
  <c r="B15"/>
  <c r="C15" s="1"/>
  <c r="B10"/>
  <c r="B16"/>
  <c r="B13"/>
  <c r="C14" s="1"/>
  <c r="B12"/>
  <c r="C16" s="1"/>
  <c r="B11"/>
  <c r="B9"/>
  <c r="C9" s="1"/>
  <c r="B8"/>
  <c r="C8" s="1"/>
  <c r="B8" i="9"/>
  <c r="C8" s="1"/>
  <c r="N7" i="23"/>
  <c r="L7"/>
  <c r="K7"/>
  <c r="J7"/>
  <c r="I7"/>
  <c r="H7"/>
  <c r="G7"/>
  <c r="E15"/>
  <c r="N37" i="22"/>
  <c r="L37"/>
  <c r="K37"/>
  <c r="J37"/>
  <c r="I37"/>
  <c r="H37"/>
  <c r="G37"/>
  <c r="E38"/>
  <c r="N38"/>
  <c r="L38"/>
  <c r="K38"/>
  <c r="J38"/>
  <c r="I38"/>
  <c r="H38"/>
  <c r="G38"/>
  <c r="E37"/>
  <c r="N36"/>
  <c r="L36"/>
  <c r="K36"/>
  <c r="J36"/>
  <c r="I36"/>
  <c r="H36"/>
  <c r="G36"/>
  <c r="E36"/>
  <c r="N35"/>
  <c r="L35"/>
  <c r="K35"/>
  <c r="J35"/>
  <c r="I35"/>
  <c r="H35"/>
  <c r="G35"/>
  <c r="E35"/>
  <c r="N33"/>
  <c r="L33"/>
  <c r="K33"/>
  <c r="J33"/>
  <c r="I33"/>
  <c r="H33"/>
  <c r="G33"/>
  <c r="E33"/>
  <c r="N34"/>
  <c r="L34"/>
  <c r="K34"/>
  <c r="J34"/>
  <c r="I34"/>
  <c r="H34"/>
  <c r="G34"/>
  <c r="E34"/>
  <c r="N30"/>
  <c r="L30"/>
  <c r="K30"/>
  <c r="J30"/>
  <c r="I30"/>
  <c r="H30"/>
  <c r="G30"/>
  <c r="E30"/>
  <c r="N31"/>
  <c r="L31"/>
  <c r="K31"/>
  <c r="J31"/>
  <c r="I31"/>
  <c r="H31"/>
  <c r="G31"/>
  <c r="E31"/>
  <c r="N32"/>
  <c r="L32"/>
  <c r="K32"/>
  <c r="J32"/>
  <c r="I32"/>
  <c r="H32"/>
  <c r="G32"/>
  <c r="E32"/>
  <c r="N29"/>
  <c r="L29"/>
  <c r="K29"/>
  <c r="J29"/>
  <c r="I29"/>
  <c r="H29"/>
  <c r="G29"/>
  <c r="E29"/>
  <c r="N25"/>
  <c r="L25"/>
  <c r="K25"/>
  <c r="J25"/>
  <c r="I25"/>
  <c r="H25"/>
  <c r="G25"/>
  <c r="E25"/>
  <c r="N26"/>
  <c r="L26"/>
  <c r="K26"/>
  <c r="J26"/>
  <c r="I26"/>
  <c r="H26"/>
  <c r="G26"/>
  <c r="E27"/>
  <c r="N28"/>
  <c r="L28"/>
  <c r="K28"/>
  <c r="J28"/>
  <c r="I28"/>
  <c r="H28"/>
  <c r="G28"/>
  <c r="E28"/>
  <c r="N27"/>
  <c r="L27"/>
  <c r="K27"/>
  <c r="J27"/>
  <c r="I27"/>
  <c r="H27"/>
  <c r="G27"/>
  <c r="E26"/>
  <c r="N24"/>
  <c r="L24"/>
  <c r="K24"/>
  <c r="J24"/>
  <c r="I24"/>
  <c r="H24"/>
  <c r="G24"/>
  <c r="E24"/>
  <c r="N23"/>
  <c r="L23"/>
  <c r="K23"/>
  <c r="J23"/>
  <c r="I23"/>
  <c r="H23"/>
  <c r="G23"/>
  <c r="E23"/>
  <c r="N22"/>
  <c r="L22"/>
  <c r="K22"/>
  <c r="J22"/>
  <c r="I22"/>
  <c r="H22"/>
  <c r="G22"/>
  <c r="E21"/>
  <c r="N21"/>
  <c r="L21"/>
  <c r="K21"/>
  <c r="J21"/>
  <c r="I21"/>
  <c r="H21"/>
  <c r="G21"/>
  <c r="E22"/>
  <c r="N20"/>
  <c r="L20"/>
  <c r="K20"/>
  <c r="J20"/>
  <c r="I20"/>
  <c r="H20"/>
  <c r="G20"/>
  <c r="E20"/>
  <c r="N18"/>
  <c r="L18"/>
  <c r="K18"/>
  <c r="J18"/>
  <c r="I18"/>
  <c r="H18"/>
  <c r="G18"/>
  <c r="E18"/>
  <c r="N19"/>
  <c r="L19"/>
  <c r="K19"/>
  <c r="J19"/>
  <c r="I19"/>
  <c r="H19"/>
  <c r="G19"/>
  <c r="E19"/>
  <c r="N17"/>
  <c r="L17"/>
  <c r="K17"/>
  <c r="J17"/>
  <c r="I17"/>
  <c r="H17"/>
  <c r="G17"/>
  <c r="E17"/>
  <c r="N11"/>
  <c r="L11"/>
  <c r="K11"/>
  <c r="J11"/>
  <c r="I11"/>
  <c r="H11"/>
  <c r="G11"/>
  <c r="E11"/>
  <c r="N15"/>
  <c r="L15"/>
  <c r="K15"/>
  <c r="J15"/>
  <c r="I15"/>
  <c r="H15"/>
  <c r="G15"/>
  <c r="E15"/>
  <c r="N12"/>
  <c r="L12"/>
  <c r="K12"/>
  <c r="J12"/>
  <c r="I12"/>
  <c r="H12"/>
  <c r="G12"/>
  <c r="E12"/>
  <c r="N10"/>
  <c r="L10"/>
  <c r="K10"/>
  <c r="J10"/>
  <c r="I10"/>
  <c r="H10"/>
  <c r="G10"/>
  <c r="E10"/>
  <c r="N14"/>
  <c r="L14"/>
  <c r="K14"/>
  <c r="J14"/>
  <c r="I14"/>
  <c r="H14"/>
  <c r="G14"/>
  <c r="E14"/>
  <c r="N16"/>
  <c r="L16"/>
  <c r="K16"/>
  <c r="J16"/>
  <c r="I16"/>
  <c r="H16"/>
  <c r="G16"/>
  <c r="E16"/>
  <c r="N13"/>
  <c r="L13"/>
  <c r="K13"/>
  <c r="J13"/>
  <c r="I13"/>
  <c r="H13"/>
  <c r="G13"/>
  <c r="E13"/>
  <c r="N9"/>
  <c r="L9"/>
  <c r="K9"/>
  <c r="J9"/>
  <c r="I9"/>
  <c r="H9"/>
  <c r="G9"/>
  <c r="E9"/>
  <c r="N8"/>
  <c r="L8"/>
  <c r="K8"/>
  <c r="J8"/>
  <c r="I8"/>
  <c r="H8"/>
  <c r="G8"/>
  <c r="E8"/>
  <c r="N7"/>
  <c r="L7"/>
  <c r="K7"/>
  <c r="J7"/>
  <c r="I7"/>
  <c r="H7"/>
  <c r="G7"/>
  <c r="E7"/>
  <c r="C3" i="5"/>
  <c r="F12" i="17" s="1"/>
  <c r="O40" i="9"/>
  <c r="L40"/>
  <c r="K40"/>
  <c r="J40"/>
  <c r="I40"/>
  <c r="H40"/>
  <c r="G40"/>
  <c r="E40"/>
  <c r="O39"/>
  <c r="L39"/>
  <c r="K39"/>
  <c r="J39"/>
  <c r="I39"/>
  <c r="H39"/>
  <c r="G39"/>
  <c r="E39"/>
  <c r="O38"/>
  <c r="L38"/>
  <c r="K38"/>
  <c r="J38"/>
  <c r="I38"/>
  <c r="H38"/>
  <c r="G38"/>
  <c r="E38"/>
  <c r="O37"/>
  <c r="L37"/>
  <c r="K37"/>
  <c r="J37"/>
  <c r="I37"/>
  <c r="H37"/>
  <c r="G37"/>
  <c r="E37"/>
  <c r="O36"/>
  <c r="L36"/>
  <c r="K36"/>
  <c r="J36"/>
  <c r="I36"/>
  <c r="H36"/>
  <c r="G36"/>
  <c r="E36"/>
  <c r="O35"/>
  <c r="L35"/>
  <c r="K35"/>
  <c r="J35"/>
  <c r="I35"/>
  <c r="H35"/>
  <c r="G35"/>
  <c r="E35"/>
  <c r="O34"/>
  <c r="L34"/>
  <c r="K34"/>
  <c r="J34"/>
  <c r="I34"/>
  <c r="H34"/>
  <c r="G34"/>
  <c r="E34"/>
  <c r="O33"/>
  <c r="L33"/>
  <c r="K33"/>
  <c r="J33"/>
  <c r="I33"/>
  <c r="H33"/>
  <c r="G33"/>
  <c r="E33"/>
  <c r="O32"/>
  <c r="L32"/>
  <c r="K32"/>
  <c r="J32"/>
  <c r="I32"/>
  <c r="H32"/>
  <c r="G32"/>
  <c r="E32"/>
  <c r="O31"/>
  <c r="L31"/>
  <c r="K31"/>
  <c r="J31"/>
  <c r="I31"/>
  <c r="H31"/>
  <c r="G31"/>
  <c r="E31"/>
  <c r="O30"/>
  <c r="L30"/>
  <c r="K30"/>
  <c r="J30"/>
  <c r="I30"/>
  <c r="H30"/>
  <c r="G30"/>
  <c r="E30"/>
  <c r="O29"/>
  <c r="L29"/>
  <c r="K29"/>
  <c r="J29"/>
  <c r="I29"/>
  <c r="H29"/>
  <c r="G29"/>
  <c r="E29"/>
  <c r="O28"/>
  <c r="L28"/>
  <c r="K28"/>
  <c r="J28"/>
  <c r="I28"/>
  <c r="H28"/>
  <c r="G28"/>
  <c r="E28"/>
  <c r="O27"/>
  <c r="L27"/>
  <c r="K27"/>
  <c r="J27"/>
  <c r="I27"/>
  <c r="H27"/>
  <c r="G27"/>
  <c r="E27"/>
  <c r="O26"/>
  <c r="L26"/>
  <c r="K26"/>
  <c r="J26"/>
  <c r="I26"/>
  <c r="H26"/>
  <c r="G26"/>
  <c r="E26"/>
  <c r="O25"/>
  <c r="L25"/>
  <c r="K25"/>
  <c r="J25"/>
  <c r="I25"/>
  <c r="H25"/>
  <c r="G25"/>
  <c r="E25"/>
  <c r="O24"/>
  <c r="L24"/>
  <c r="K24"/>
  <c r="J24"/>
  <c r="I24"/>
  <c r="H24"/>
  <c r="G24"/>
  <c r="E24"/>
  <c r="O23"/>
  <c r="L23"/>
  <c r="K23"/>
  <c r="J23"/>
  <c r="I23"/>
  <c r="H23"/>
  <c r="G23"/>
  <c r="E23"/>
  <c r="O22"/>
  <c r="L22"/>
  <c r="K22"/>
  <c r="J22"/>
  <c r="I22"/>
  <c r="H22"/>
  <c r="G22"/>
  <c r="E22"/>
  <c r="O21"/>
  <c r="L21"/>
  <c r="K21"/>
  <c r="J21"/>
  <c r="I21"/>
  <c r="H21"/>
  <c r="G21"/>
  <c r="E21"/>
  <c r="O20"/>
  <c r="L20"/>
  <c r="K20"/>
  <c r="J20"/>
  <c r="I20"/>
  <c r="H20"/>
  <c r="G20"/>
  <c r="E20"/>
  <c r="O19"/>
  <c r="L19"/>
  <c r="K19"/>
  <c r="J19"/>
  <c r="I19"/>
  <c r="H19"/>
  <c r="G19"/>
  <c r="E19"/>
  <c r="O18"/>
  <c r="L18"/>
  <c r="K18"/>
  <c r="J18"/>
  <c r="I18"/>
  <c r="H18"/>
  <c r="G18"/>
  <c r="E18"/>
  <c r="O17"/>
  <c r="L17"/>
  <c r="K17"/>
  <c r="J17"/>
  <c r="I17"/>
  <c r="H17"/>
  <c r="G17"/>
  <c r="E17"/>
  <c r="O16"/>
  <c r="L16"/>
  <c r="K16"/>
  <c r="J16"/>
  <c r="I16"/>
  <c r="H16"/>
  <c r="G16"/>
  <c r="E16"/>
  <c r="O15"/>
  <c r="L15"/>
  <c r="K15"/>
  <c r="J15"/>
  <c r="I15"/>
  <c r="H15"/>
  <c r="G15"/>
  <c r="E15"/>
  <c r="O14"/>
  <c r="L14"/>
  <c r="K14"/>
  <c r="J14"/>
  <c r="I14"/>
  <c r="H14"/>
  <c r="G14"/>
  <c r="E14"/>
  <c r="O13"/>
  <c r="L13"/>
  <c r="K13"/>
  <c r="J13"/>
  <c r="I13"/>
  <c r="H13"/>
  <c r="G13"/>
  <c r="E13"/>
  <c r="O12"/>
  <c r="L12"/>
  <c r="K12"/>
  <c r="J12"/>
  <c r="I12"/>
  <c r="H12"/>
  <c r="G12"/>
  <c r="E12"/>
  <c r="O11"/>
  <c r="L11"/>
  <c r="K11"/>
  <c r="J11"/>
  <c r="I11"/>
  <c r="H11"/>
  <c r="G11"/>
  <c r="E11"/>
  <c r="O10"/>
  <c r="L10"/>
  <c r="K10"/>
  <c r="J10"/>
  <c r="I10"/>
  <c r="H10"/>
  <c r="G10"/>
  <c r="E10"/>
  <c r="O9"/>
  <c r="L9"/>
  <c r="K9"/>
  <c r="J9"/>
  <c r="I9"/>
  <c r="H9"/>
  <c r="G9"/>
  <c r="E9"/>
  <c r="O8"/>
  <c r="L8"/>
  <c r="K8"/>
  <c r="J8"/>
  <c r="I8"/>
  <c r="H8"/>
  <c r="G8"/>
  <c r="E8"/>
  <c r="O7"/>
  <c r="L7"/>
  <c r="K7"/>
  <c r="J7"/>
  <c r="I7"/>
  <c r="H7"/>
  <c r="G7"/>
  <c r="E7"/>
  <c r="D20" i="18"/>
  <c r="K24"/>
  <c r="D28"/>
  <c r="H29"/>
  <c r="L17"/>
  <c r="K19" i="17"/>
  <c r="L20"/>
  <c r="N21"/>
  <c r="G23"/>
  <c r="F24"/>
  <c r="H24"/>
  <c r="G25"/>
  <c r="I25"/>
  <c r="H26"/>
  <c r="L26"/>
  <c r="K27"/>
  <c r="N27"/>
  <c r="L28"/>
  <c r="D29"/>
  <c r="N29"/>
  <c r="I18"/>
  <c r="G18"/>
  <c r="C26" i="22" l="1"/>
  <c r="I29" i="17"/>
  <c r="F28"/>
  <c r="D27"/>
  <c r="J24"/>
  <c r="I23"/>
  <c r="H22"/>
  <c r="D21"/>
  <c r="H17"/>
  <c r="L29" i="18"/>
  <c r="L25"/>
  <c r="D18" i="17"/>
  <c r="K29"/>
  <c r="J28"/>
  <c r="G27"/>
  <c r="F26"/>
  <c r="D25"/>
  <c r="K23"/>
  <c r="J22"/>
  <c r="I21"/>
  <c r="F20"/>
  <c r="F17"/>
  <c r="J17" i="18"/>
  <c r="I28"/>
  <c r="F27"/>
  <c r="G22"/>
  <c r="L34" i="17"/>
  <c r="L22"/>
  <c r="K21"/>
  <c r="J20"/>
  <c r="D19"/>
  <c r="F17" i="18"/>
  <c r="F29"/>
  <c r="H27"/>
  <c r="J23"/>
  <c r="G31" i="17"/>
  <c r="N25"/>
  <c r="N19"/>
  <c r="G28" i="18"/>
  <c r="F21"/>
  <c r="H38" i="17"/>
  <c r="K18"/>
  <c r="G29"/>
  <c r="H28"/>
  <c r="I27"/>
  <c r="J26"/>
  <c r="K25"/>
  <c r="L24"/>
  <c r="N23"/>
  <c r="D23"/>
  <c r="F22"/>
  <c r="G21"/>
  <c r="H20"/>
  <c r="I19"/>
  <c r="L17"/>
  <c r="N17" i="18"/>
  <c r="N28"/>
  <c r="J27"/>
  <c r="I26"/>
  <c r="H25"/>
  <c r="D24"/>
  <c r="N22"/>
  <c r="L21"/>
  <c r="I20"/>
  <c r="I18"/>
  <c r="D33" i="17"/>
  <c r="J36"/>
  <c r="F40"/>
  <c r="K26" i="18"/>
  <c r="J25"/>
  <c r="I24"/>
  <c r="F23"/>
  <c r="D22"/>
  <c r="N20"/>
  <c r="H19"/>
  <c r="F32" i="17"/>
  <c r="K35"/>
  <c r="G39"/>
  <c r="G26" i="18"/>
  <c r="N24"/>
  <c r="L23"/>
  <c r="K22"/>
  <c r="H21"/>
  <c r="G20"/>
  <c r="H30" i="17"/>
  <c r="N33"/>
  <c r="I37"/>
  <c r="N41"/>
  <c r="G19"/>
  <c r="J17"/>
  <c r="H17" i="18"/>
  <c r="J29"/>
  <c r="K28"/>
  <c r="L27"/>
  <c r="N26"/>
  <c r="D26"/>
  <c r="F25"/>
  <c r="G24"/>
  <c r="H23"/>
  <c r="I22"/>
  <c r="J21"/>
  <c r="K20"/>
  <c r="L19"/>
  <c r="N18"/>
  <c r="D18"/>
  <c r="L30" i="17"/>
  <c r="K31"/>
  <c r="J32"/>
  <c r="I33"/>
  <c r="H34"/>
  <c r="G35"/>
  <c r="F36"/>
  <c r="D37"/>
  <c r="N37"/>
  <c r="L38"/>
  <c r="K39"/>
  <c r="D41"/>
  <c r="G43"/>
  <c r="F19" i="18"/>
  <c r="G18"/>
  <c r="J30" i="17"/>
  <c r="I31"/>
  <c r="H32"/>
  <c r="G33"/>
  <c r="F34"/>
  <c r="D35"/>
  <c r="N35"/>
  <c r="L36"/>
  <c r="K37"/>
  <c r="J38"/>
  <c r="I39"/>
  <c r="J40"/>
  <c r="H42"/>
  <c r="J19" i="18"/>
  <c r="K18"/>
  <c r="F30" i="17"/>
  <c r="D31"/>
  <c r="N31"/>
  <c r="L32"/>
  <c r="K33"/>
  <c r="J34"/>
  <c r="I35"/>
  <c r="H36"/>
  <c r="G37"/>
  <c r="F38"/>
  <c r="D39"/>
  <c r="N39"/>
  <c r="I41"/>
  <c r="F44"/>
  <c r="H40"/>
  <c r="L40"/>
  <c r="G41"/>
  <c r="K41"/>
  <c r="F42"/>
  <c r="L42"/>
  <c r="K43"/>
  <c r="J44"/>
  <c r="J42"/>
  <c r="D43"/>
  <c r="I43"/>
  <c r="N43"/>
  <c r="H44"/>
  <c r="D45"/>
  <c r="K45"/>
  <c r="L44"/>
  <c r="G45"/>
  <c r="F46"/>
  <c r="I45"/>
  <c r="N45"/>
  <c r="H46"/>
  <c r="J46"/>
  <c r="L46"/>
  <c r="D47"/>
  <c r="G47"/>
  <c r="I47"/>
  <c r="K47"/>
  <c r="N47"/>
  <c r="F48"/>
  <c r="H48"/>
  <c r="J48"/>
  <c r="L48"/>
  <c r="D49"/>
  <c r="G49"/>
  <c r="I49"/>
  <c r="K49"/>
  <c r="N49"/>
  <c r="F50"/>
  <c r="H50"/>
  <c r="J50"/>
  <c r="L50"/>
  <c r="D51"/>
  <c r="G51"/>
  <c r="I51"/>
  <c r="K51"/>
  <c r="N51"/>
  <c r="F16"/>
  <c r="H16"/>
  <c r="J16"/>
  <c r="L16"/>
  <c r="D16" i="18"/>
  <c r="G16"/>
  <c r="I16"/>
  <c r="L18" i="17"/>
  <c r="F18"/>
  <c r="H18"/>
  <c r="J18"/>
  <c r="N18"/>
  <c r="L29"/>
  <c r="J29"/>
  <c r="H29"/>
  <c r="F29"/>
  <c r="N28"/>
  <c r="K28"/>
  <c r="I28"/>
  <c r="G28"/>
  <c r="D28"/>
  <c r="L27"/>
  <c r="J27"/>
  <c r="H27"/>
  <c r="F27"/>
  <c r="N26"/>
  <c r="K26"/>
  <c r="I26"/>
  <c r="G26"/>
  <c r="D26"/>
  <c r="L25"/>
  <c r="J25"/>
  <c r="H25"/>
  <c r="F25"/>
  <c r="N24"/>
  <c r="K24"/>
  <c r="I24"/>
  <c r="G24"/>
  <c r="D24"/>
  <c r="L23"/>
  <c r="J23"/>
  <c r="H23"/>
  <c r="F23"/>
  <c r="N22"/>
  <c r="K22"/>
  <c r="I22"/>
  <c r="G22"/>
  <c r="D22"/>
  <c r="L21"/>
  <c r="J21"/>
  <c r="H21"/>
  <c r="F21"/>
  <c r="N20"/>
  <c r="K20"/>
  <c r="I20"/>
  <c r="G20"/>
  <c r="D20"/>
  <c r="L19"/>
  <c r="J19"/>
  <c r="H19"/>
  <c r="F19"/>
  <c r="D17"/>
  <c r="G17"/>
  <c r="I17"/>
  <c r="K17"/>
  <c r="N17"/>
  <c r="D17" i="18"/>
  <c r="G17"/>
  <c r="I17"/>
  <c r="K17"/>
  <c r="N29"/>
  <c r="K29"/>
  <c r="I29"/>
  <c r="G29"/>
  <c r="D29"/>
  <c r="L28"/>
  <c r="J28"/>
  <c r="H28"/>
  <c r="F28"/>
  <c r="N27"/>
  <c r="K27"/>
  <c r="I27"/>
  <c r="G27"/>
  <c r="D27"/>
  <c r="L26"/>
  <c r="J26"/>
  <c r="H26"/>
  <c r="F26"/>
  <c r="N25"/>
  <c r="K25"/>
  <c r="I25"/>
  <c r="G25"/>
  <c r="D25"/>
  <c r="L24"/>
  <c r="J24"/>
  <c r="H24"/>
  <c r="F24"/>
  <c r="N23"/>
  <c r="K23"/>
  <c r="I23"/>
  <c r="G23"/>
  <c r="D23"/>
  <c r="L22"/>
  <c r="J22"/>
  <c r="H22"/>
  <c r="F22"/>
  <c r="N21"/>
  <c r="K21"/>
  <c r="I21"/>
  <c r="G21"/>
  <c r="D21"/>
  <c r="L20"/>
  <c r="J20"/>
  <c r="H20"/>
  <c r="F20"/>
  <c r="N19"/>
  <c r="K19"/>
  <c r="I19"/>
  <c r="G19"/>
  <c r="D19"/>
  <c r="L18"/>
  <c r="J18"/>
  <c r="H18"/>
  <c r="F18"/>
  <c r="D30" i="17"/>
  <c r="G30"/>
  <c r="I30"/>
  <c r="K30"/>
  <c r="N30"/>
  <c r="F31"/>
  <c r="H31"/>
  <c r="J31"/>
  <c r="L31"/>
  <c r="D32"/>
  <c r="G32"/>
  <c r="I32"/>
  <c r="K32"/>
  <c r="N32"/>
  <c r="F33"/>
  <c r="H33"/>
  <c r="J33"/>
  <c r="L33"/>
  <c r="D34"/>
  <c r="G34"/>
  <c r="I34"/>
  <c r="K34"/>
  <c r="N34"/>
  <c r="F35"/>
  <c r="H35"/>
  <c r="J35"/>
  <c r="L35"/>
  <c r="D36"/>
  <c r="G36"/>
  <c r="I36"/>
  <c r="K36"/>
  <c r="N36"/>
  <c r="F37"/>
  <c r="H37"/>
  <c r="J37"/>
  <c r="L37"/>
  <c r="D38"/>
  <c r="G38"/>
  <c r="I38"/>
  <c r="K38"/>
  <c r="N38"/>
  <c r="F39"/>
  <c r="H39"/>
  <c r="J39"/>
  <c r="L39"/>
  <c r="D40"/>
  <c r="G40"/>
  <c r="I40"/>
  <c r="K40"/>
  <c r="N40"/>
  <c r="F41"/>
  <c r="H41"/>
  <c r="J41"/>
  <c r="L41"/>
  <c r="D42"/>
  <c r="G42"/>
  <c r="I42"/>
  <c r="K42"/>
  <c r="N42"/>
  <c r="F43"/>
  <c r="H43"/>
  <c r="J43"/>
  <c r="L43"/>
  <c r="D44"/>
  <c r="G44"/>
  <c r="I44"/>
  <c r="K44"/>
  <c r="N44"/>
  <c r="F45"/>
  <c r="H45"/>
  <c r="J45"/>
  <c r="L45"/>
  <c r="D46"/>
  <c r="G46"/>
  <c r="I46"/>
  <c r="K46"/>
  <c r="N46"/>
  <c r="F47"/>
  <c r="H47"/>
  <c r="J47"/>
  <c r="L47"/>
  <c r="D48"/>
  <c r="G48"/>
  <c r="I48"/>
  <c r="K48"/>
  <c r="N48"/>
  <c r="F49"/>
  <c r="H49"/>
  <c r="J49"/>
  <c r="L49"/>
  <c r="D50"/>
  <c r="G50"/>
  <c r="I50"/>
  <c r="K50"/>
  <c r="N50"/>
  <c r="F51"/>
  <c r="H51"/>
  <c r="J51"/>
  <c r="L51"/>
  <c r="D16"/>
  <c r="G16"/>
  <c r="I16"/>
  <c r="K16"/>
  <c r="N16"/>
  <c r="F16" i="18"/>
  <c r="H16"/>
  <c r="J16"/>
  <c r="C13" i="22"/>
  <c r="C28"/>
  <c r="C11"/>
  <c r="C25"/>
  <c r="C12"/>
  <c r="C10"/>
  <c r="C27"/>
  <c r="I15" i="18"/>
  <c r="L16"/>
  <c r="G15" i="17"/>
  <c r="K16" i="18"/>
  <c r="N16"/>
  <c r="H14" i="17"/>
  <c r="F14" i="18"/>
  <c r="D15"/>
  <c r="N15"/>
  <c r="L14" i="17"/>
  <c r="K15"/>
  <c r="J14" i="18"/>
  <c r="G15"/>
  <c r="K15"/>
  <c r="F14" i="17"/>
  <c r="J14"/>
  <c r="D15"/>
  <c r="I15"/>
  <c r="N15"/>
  <c r="H14" i="18"/>
  <c r="L14"/>
  <c r="D12"/>
  <c r="N13" i="17"/>
  <c r="K13"/>
  <c r="I13"/>
  <c r="G13"/>
  <c r="D13"/>
  <c r="N12"/>
  <c r="K12"/>
  <c r="I12"/>
  <c r="G12"/>
  <c r="D12"/>
  <c r="F15" i="18"/>
  <c r="H15"/>
  <c r="J15"/>
  <c r="L15"/>
  <c r="D14" i="17"/>
  <c r="G14"/>
  <c r="I14"/>
  <c r="K14"/>
  <c r="N14"/>
  <c r="F15"/>
  <c r="H15"/>
  <c r="J15"/>
  <c r="L15"/>
  <c r="D14" i="18"/>
  <c r="G14"/>
  <c r="I14"/>
  <c r="K14"/>
  <c r="N14"/>
  <c r="L13" i="17"/>
  <c r="J13"/>
  <c r="H13"/>
  <c r="F13"/>
  <c r="L12"/>
  <c r="J12"/>
  <c r="H12"/>
  <c r="N13" i="18"/>
  <c r="K13"/>
  <c r="I13"/>
  <c r="G13"/>
  <c r="D13"/>
  <c r="L12"/>
  <c r="J12"/>
  <c r="H12"/>
  <c r="F12"/>
  <c r="L13"/>
  <c r="J13"/>
  <c r="H13"/>
  <c r="F13"/>
  <c r="N12"/>
  <c r="K12"/>
  <c r="I12"/>
  <c r="G12"/>
</calcChain>
</file>

<file path=xl/sharedStrings.xml><?xml version="1.0" encoding="utf-8"?>
<sst xmlns="http://schemas.openxmlformats.org/spreadsheetml/2006/main" count="4805" uniqueCount="1983">
  <si>
    <t>2002NHS BordersAll Births</t>
  </si>
  <si>
    <t>2002NHS BordersSingletons</t>
  </si>
  <si>
    <t>2002NHS BordersMultiple</t>
  </si>
  <si>
    <t>2002NHS FifeAll Births</t>
  </si>
  <si>
    <t>2002NHS FifeSingletons</t>
  </si>
  <si>
    <t>2002NHS FifeMultiple</t>
  </si>
  <si>
    <t>2002NHS HighlandAll Births</t>
  </si>
  <si>
    <t>2002NHS HighlandSingletons</t>
  </si>
  <si>
    <t>2002NHS HighlandMultiple</t>
  </si>
  <si>
    <t>2002NHS LanarkshireAll Births</t>
  </si>
  <si>
    <t>2002NHS LanarkshireSingletons</t>
  </si>
  <si>
    <t>2002NHS LanarkshireMultiple</t>
  </si>
  <si>
    <t>2002ScotlandSingletons</t>
  </si>
  <si>
    <t>2002ScotlandMultiple</t>
  </si>
  <si>
    <t>2002ScotlandAll Births</t>
  </si>
  <si>
    <t>2002NHS GrampianAll Births</t>
  </si>
  <si>
    <t>2002NHS GrampianSingletons</t>
  </si>
  <si>
    <t>2002NHS GrampianMultiple</t>
  </si>
  <si>
    <t>2002NHS LothianAll Births</t>
  </si>
  <si>
    <t>2002NHS LothianSingletons</t>
  </si>
  <si>
    <t>2002NHS LothianMultiple</t>
  </si>
  <si>
    <t>2002NHS TaysideAll Births</t>
  </si>
  <si>
    <t>2002NHS TaysideSingletons</t>
  </si>
  <si>
    <t>2002NHS TaysideMultiple</t>
  </si>
  <si>
    <t>2002NHS Forth ValleyAll Births</t>
  </si>
  <si>
    <t>2002NHS Forth ValleySingletons</t>
  </si>
  <si>
    <t>2002NHS Forth ValleyMultiple</t>
  </si>
  <si>
    <t>2003NHS BordersAll Births</t>
  </si>
  <si>
    <t>2003NHS BordersSingletons</t>
  </si>
  <si>
    <t>2003NHS BordersMultiple</t>
  </si>
  <si>
    <t>2003NHS FifeAll Births</t>
  </si>
  <si>
    <t>2003NHS FifeSingletons</t>
  </si>
  <si>
    <t>2003NHS FifeMultiple</t>
  </si>
  <si>
    <t>2003NHS HighlandAll Births</t>
  </si>
  <si>
    <t>2003NHS HighlandSingletons</t>
  </si>
  <si>
    <t>2003NHS HighlandMultiple</t>
  </si>
  <si>
    <t>2003NHS LanarkshireAll Births</t>
  </si>
  <si>
    <t>2003NHS LanarkshireSingletons</t>
  </si>
  <si>
    <t>2003NHS LanarkshireMultiple</t>
  </si>
  <si>
    <t>2003ScotlandSingletons</t>
  </si>
  <si>
    <t>2003ScotlandMultiple</t>
  </si>
  <si>
    <t>2003ScotlandAll Births</t>
  </si>
  <si>
    <t>2003NHS GrampianAll Births</t>
  </si>
  <si>
    <t>2003NHS GrampianSingletons</t>
  </si>
  <si>
    <t>2003NHS GrampianMultiple</t>
  </si>
  <si>
    <t>2003NHS LothianAll Births</t>
  </si>
  <si>
    <t>2003NHS LothianSingletons</t>
  </si>
  <si>
    <t>2003NHS LothianMultiple</t>
  </si>
  <si>
    <t>2003NHS TaysideAll Births</t>
  </si>
  <si>
    <t>2003NHS TaysideSingletons</t>
  </si>
  <si>
    <t>2003NHS TaysideMultiple</t>
  </si>
  <si>
    <t>2003NHS Forth ValleyAll Births</t>
  </si>
  <si>
    <t>2003NHS Forth ValleySingletons</t>
  </si>
  <si>
    <t>2003NHS Forth ValleyMultiple</t>
  </si>
  <si>
    <t>2004NHS BordersAll Births</t>
  </si>
  <si>
    <t>2004NHS BordersSingletons</t>
  </si>
  <si>
    <t>2004NHS BordersMultiple</t>
  </si>
  <si>
    <t>2004NHS FifeAll Births</t>
  </si>
  <si>
    <t>2004NHS FifeSingletons</t>
  </si>
  <si>
    <t>2004NHS FifeMultiple</t>
  </si>
  <si>
    <t>H215H</t>
  </si>
  <si>
    <t>L102H</t>
  </si>
  <si>
    <t>L208H</t>
  </si>
  <si>
    <t>N171H</t>
  </si>
  <si>
    <t>N332H</t>
  </si>
  <si>
    <t>N335H</t>
  </si>
  <si>
    <t>S227H</t>
  </si>
  <si>
    <t>T313H</t>
  </si>
  <si>
    <t>V102H</t>
  </si>
  <si>
    <t>Y102H</t>
  </si>
  <si>
    <t>2004NHS HighlandAll Births</t>
  </si>
  <si>
    <t>2004NHS HighlandSingletons</t>
  </si>
  <si>
    <t>2004NHS HighlandMultiple</t>
  </si>
  <si>
    <t>2004NHS LanarkshireAll Births</t>
  </si>
  <si>
    <t>2004NHS LanarkshireSingletons</t>
  </si>
  <si>
    <t>2004NHS LanarkshireMultiple</t>
  </si>
  <si>
    <t>2004ScotlandSingletons</t>
  </si>
  <si>
    <t>2004ScotlandMultiple</t>
  </si>
  <si>
    <t>2004Scotlandnk</t>
  </si>
  <si>
    <t>2004ScotlandAll Births</t>
  </si>
  <si>
    <t>2004NHS GrampianAll Births</t>
  </si>
  <si>
    <t>2004NHS GrampianSingletons</t>
  </si>
  <si>
    <t>2004NHS GrampianMultiple</t>
  </si>
  <si>
    <t>2004NHS LothianAll Births</t>
  </si>
  <si>
    <t>2004NHS LothianSingletons</t>
  </si>
  <si>
    <t>2004NHS LothianMultiple</t>
  </si>
  <si>
    <t>2004NHS TaysideAll Births</t>
  </si>
  <si>
    <t>2004NHS TaysideSingletons</t>
  </si>
  <si>
    <t>2004NHS TaysideMultiple</t>
  </si>
  <si>
    <t>2004NHS Taysidenk</t>
  </si>
  <si>
    <t>2004NHS Forth ValleyAll Births</t>
  </si>
  <si>
    <t>2004NHS Forth ValleySingletons</t>
  </si>
  <si>
    <t>2004NHS Forth ValleyMultiple</t>
  </si>
  <si>
    <t>2005NHS BordersAll Births</t>
  </si>
  <si>
    <t>2005NHS BordersSingletons</t>
  </si>
  <si>
    <t>2005NHS BordersMultiple</t>
  </si>
  <si>
    <t>2005NHS FifeAll Births</t>
  </si>
  <si>
    <t>2005NHS FifeSingletons</t>
  </si>
  <si>
    <t>2005NHS FifeMultiple</t>
  </si>
  <si>
    <t>2005NHS Fifenk</t>
  </si>
  <si>
    <t>2005NHS HighlandAll Births</t>
  </si>
  <si>
    <t>2005NHS HighlandSingletons</t>
  </si>
  <si>
    <t>2005NHS HighlandMultiple</t>
  </si>
  <si>
    <t>2005NHS LanarkshireAll Births</t>
  </si>
  <si>
    <t>2005NHS LanarkshireSingletons</t>
  </si>
  <si>
    <t>2005NHS LanarkshireMultiple</t>
  </si>
  <si>
    <t>2005ScotlandSingletons</t>
  </si>
  <si>
    <t>2005ScotlandMultiple</t>
  </si>
  <si>
    <t>2005Scotlandnk</t>
  </si>
  <si>
    <t>2005ScotlandAll Births</t>
  </si>
  <si>
    <t>2005NHS GrampianAll Births</t>
  </si>
  <si>
    <t>2005NHS GrampianSingletons</t>
  </si>
  <si>
    <t>2005NHS GrampianMultiple</t>
  </si>
  <si>
    <t>2005NHS LothianAll Births</t>
  </si>
  <si>
    <t>2005NHS LothianSingletons</t>
  </si>
  <si>
    <t>2005NHS LothianMultiple</t>
  </si>
  <si>
    <t>2005NHS TaysideAll Births</t>
  </si>
  <si>
    <t>2005NHS TaysideSingletons</t>
  </si>
  <si>
    <t>2005NHS TaysideMultiple</t>
  </si>
  <si>
    <t>2005NHS Taysidenk</t>
  </si>
  <si>
    <t>2005NHS Forth ValleyAll Births</t>
  </si>
  <si>
    <t>2005NHS Forth ValleySingletons</t>
  </si>
  <si>
    <t>2005NHS Forth ValleyMultiple</t>
  </si>
  <si>
    <t>2006NHS BordersAll Births</t>
  </si>
  <si>
    <t>2006NHS BordersSingletons</t>
  </si>
  <si>
    <t>2006NHS BordersMultiple</t>
  </si>
  <si>
    <t>2006NHS FifeAll Births</t>
  </si>
  <si>
    <t>2006NHS FifeSingletons</t>
  </si>
  <si>
    <t>2006NHS FifeMultiple</t>
  </si>
  <si>
    <t>2006NHS Fifenk</t>
  </si>
  <si>
    <t>2006NHS HighlandAll Births</t>
  </si>
  <si>
    <t>2006NHS HighlandSingletons</t>
  </si>
  <si>
    <t>2006NHS HighlandMultiple</t>
  </si>
  <si>
    <t>2006NHS LanarkshireAll Births</t>
  </si>
  <si>
    <t>2006NHS LanarkshireSingletons</t>
  </si>
  <si>
    <t>2006NHS LanarkshireMultiple</t>
  </si>
  <si>
    <t>2006ScotlandSingletons</t>
  </si>
  <si>
    <t>2006ScotlandMultiple</t>
  </si>
  <si>
    <t>2006Scotlandnk</t>
  </si>
  <si>
    <t>2006ScotlandAll Births</t>
  </si>
  <si>
    <t>2006NHS GrampianAll Births</t>
  </si>
  <si>
    <t>2006NHS GrampianSingletons</t>
  </si>
  <si>
    <t>2006NHS GrampianMultiple</t>
  </si>
  <si>
    <t>2006NHS Grampiannk</t>
  </si>
  <si>
    <t>2006NHS LothianAll Births</t>
  </si>
  <si>
    <t>2006NHS LothianSingletons</t>
  </si>
  <si>
    <t>2006NHS LothianMultiple</t>
  </si>
  <si>
    <t>2006NHS TaysideAll Births</t>
  </si>
  <si>
    <t>2006NHS TaysideSingletons</t>
  </si>
  <si>
    <t>2006NHS TaysideMultiple</t>
  </si>
  <si>
    <t>2006NHS Taysidenk</t>
  </si>
  <si>
    <t>2006NHS Forth ValleyAll Births</t>
  </si>
  <si>
    <t>2006NHS Forth ValleySingletons</t>
  </si>
  <si>
    <t>2006NHS Forth ValleyMultiple</t>
  </si>
  <si>
    <t>2007NHS BordersAll Births</t>
  </si>
  <si>
    <t>2007NHS BordersSingletons</t>
  </si>
  <si>
    <t>2007NHS BordersMultiple</t>
  </si>
  <si>
    <t>2007NHS FifeAll Births</t>
  </si>
  <si>
    <t>2007NHS FifeSingletons</t>
  </si>
  <si>
    <t>2007NHS FifeMultiple</t>
  </si>
  <si>
    <t>2007NHS HighlandAll Births</t>
  </si>
  <si>
    <t>2007NHS HighlandSingletons</t>
  </si>
  <si>
    <t>2007NHS HighlandMultiple</t>
  </si>
  <si>
    <t>2007NHS LanarkshireAll Births</t>
  </si>
  <si>
    <t>2007NHS LanarkshireSingletons</t>
  </si>
  <si>
    <t>2007NHS LanarkshireMultiple</t>
  </si>
  <si>
    <t>2007ScotlandSingletons</t>
  </si>
  <si>
    <t>2007ScotlandMultiple</t>
  </si>
  <si>
    <t>2007Scotlandnk</t>
  </si>
  <si>
    <t>2007ScotlandAll Births</t>
  </si>
  <si>
    <t>2007NHS GrampianAll Births</t>
  </si>
  <si>
    <t>2007NHS GrampianSingletons</t>
  </si>
  <si>
    <t>2007NHS GrampianMultiple</t>
  </si>
  <si>
    <t>2007NHS LothianAll Births</t>
  </si>
  <si>
    <t>Vaginal Breech</t>
  </si>
  <si>
    <t>2007NHS LothianSingletons</t>
  </si>
  <si>
    <t>2007NHS LothianMultiple</t>
  </si>
  <si>
    <t>2007NHS TaysideAll Births</t>
  </si>
  <si>
    <t>2007NHS TaysideSingletons</t>
  </si>
  <si>
    <t>2007NHS TaysideMultiple</t>
  </si>
  <si>
    <t>2007NHS Taysidenk</t>
  </si>
  <si>
    <t>2007NHS Forth ValleyAll Births</t>
  </si>
  <si>
    <t>2007NHS Forth ValleySingletons</t>
  </si>
  <si>
    <t>2007NHS Forth ValleyMultiple</t>
  </si>
  <si>
    <t>2008NHS BordersAll Births</t>
  </si>
  <si>
    <t>2008NHS BordersSingletons</t>
  </si>
  <si>
    <t>2008NHS BordersMultiple</t>
  </si>
  <si>
    <t>2008NHS FifeAll Births</t>
  </si>
  <si>
    <t>2008NHS FifeSingletons</t>
  </si>
  <si>
    <t>2008NHS FifeMultiple</t>
  </si>
  <si>
    <t>2008NHS HighlandAll Births</t>
  </si>
  <si>
    <t>2008NHS HighlandSingletons</t>
  </si>
  <si>
    <t>2008NHS HighlandMultiple</t>
  </si>
  <si>
    <t>2008NHS LanarkshireAll Births</t>
  </si>
  <si>
    <t>2008NHS LanarkshireSingletons</t>
  </si>
  <si>
    <t>2008NHS LanarkshireMultiple</t>
  </si>
  <si>
    <t>2008ScotlandSingletons</t>
  </si>
  <si>
    <t>2008ScotlandMultiple</t>
  </si>
  <si>
    <t>2008Scotlandnk</t>
  </si>
  <si>
    <t>2008ScotlandAll Births</t>
  </si>
  <si>
    <t>2008NHS GrampianAll Births</t>
  </si>
  <si>
    <t>2008NHS GrampianSingletons</t>
  </si>
  <si>
    <t>2008NHS GrampianMultiple</t>
  </si>
  <si>
    <t>2008NHS LothianAll Births</t>
  </si>
  <si>
    <t>2008NHS LothianSingletons</t>
  </si>
  <si>
    <t>2008NHS LothianMultiple</t>
  </si>
  <si>
    <t>2008NHS TaysideAll Births</t>
  </si>
  <si>
    <t>2008NHS TaysideSingletons</t>
  </si>
  <si>
    <t>2008NHS TaysideMultiple</t>
  </si>
  <si>
    <t>2008NHS Taysidenk</t>
  </si>
  <si>
    <t>2008NHS Forth ValleyAll Births</t>
  </si>
  <si>
    <t>2008NHS Forth ValleySingletons</t>
  </si>
  <si>
    <t>2008NHS Forth ValleyMultiple</t>
  </si>
  <si>
    <t>2009NHS BordersAll Births</t>
  </si>
  <si>
    <t>2009NHS BordersSingletons</t>
  </si>
  <si>
    <t>2009NHS BordersMultiple</t>
  </si>
  <si>
    <t>2009NHS FifeAll Births</t>
  </si>
  <si>
    <t>2009NHS FifeSingletons</t>
  </si>
  <si>
    <t>2009NHS FifeMultiple</t>
  </si>
  <si>
    <t>2009NHS HighlandAll Births</t>
  </si>
  <si>
    <t>2009NHS HighlandSingletons</t>
  </si>
  <si>
    <t>2009NHS HighlandMultiple</t>
  </si>
  <si>
    <t>2009NHS LanarkshireAll Births</t>
  </si>
  <si>
    <t>2009NHS LanarkshireSingletons</t>
  </si>
  <si>
    <t>2009NHS LanarkshireMultiple</t>
  </si>
  <si>
    <t>2009ScotlandSingletons</t>
  </si>
  <si>
    <t>2009ScotlandMultiple</t>
  </si>
  <si>
    <t>2009ScotlandAll Births</t>
  </si>
  <si>
    <t>2009NHS GrampianAll Births</t>
  </si>
  <si>
    <t>2009NHS GrampianSingletons</t>
  </si>
  <si>
    <t>2009NHS GrampianMultiple</t>
  </si>
  <si>
    <t>2009NHS LothianAll Births</t>
  </si>
  <si>
    <t>2009NHS LothianSingletons</t>
  </si>
  <si>
    <t>2009NHS LothianMultiple</t>
  </si>
  <si>
    <t>2009NHS TaysideAll Births</t>
  </si>
  <si>
    <t>2009NHS TaysideSingletons</t>
  </si>
  <si>
    <t>2009NHS TaysideMultiple</t>
  </si>
  <si>
    <t>2009NHS Forth ValleyAll Births</t>
  </si>
  <si>
    <t>2009NHS Forth ValleySingletons</t>
  </si>
  <si>
    <t>2009NHS Forth ValleyMultiple</t>
  </si>
  <si>
    <t>Year ending 31 March</t>
  </si>
  <si>
    <t>Spontaneous</t>
  </si>
  <si>
    <t>Forceps</t>
  </si>
  <si>
    <t>Vacuum</t>
  </si>
  <si>
    <t>Caesarean - Elective</t>
  </si>
  <si>
    <t>Caesarean - Emergency</t>
  </si>
  <si>
    <t>Other</t>
  </si>
  <si>
    <t>Induced</t>
  </si>
  <si>
    <t>All Births</t>
  </si>
  <si>
    <t>Singletons</t>
  </si>
  <si>
    <t>Code</t>
  </si>
  <si>
    <t>finyear</t>
  </si>
  <si>
    <t>numbir</t>
  </si>
  <si>
    <t>total</t>
  </si>
  <si>
    <t>spont</t>
  </si>
  <si>
    <t>foreceps</t>
  </si>
  <si>
    <t>vacuum</t>
  </si>
  <si>
    <t>breech</t>
  </si>
  <si>
    <t>emergency cs</t>
  </si>
  <si>
    <t>elective cs</t>
  </si>
  <si>
    <t>other</t>
  </si>
  <si>
    <t>induced</t>
  </si>
  <si>
    <t>Multiple</t>
  </si>
  <si>
    <t>1 - Excludes home births and births at non-NHS hospitals.</t>
  </si>
  <si>
    <t>2 - Where four or more babies are involved in a pregnancy, birth details are recorded only for the first three babies delivered.</t>
  </si>
  <si>
    <t>Source: SMR02</t>
  </si>
  <si>
    <t>ISD Scotland</t>
  </si>
  <si>
    <t>M999H_00</t>
  </si>
  <si>
    <t>A101H_00</t>
  </si>
  <si>
    <t>A103H_00</t>
  </si>
  <si>
    <t>B120H_00</t>
  </si>
  <si>
    <t>C106H_00</t>
  </si>
  <si>
    <t>C110H_00</t>
  </si>
  <si>
    <t>C113H_00</t>
  </si>
  <si>
    <t>C121H_00</t>
  </si>
  <si>
    <t>C122H_00</t>
  </si>
  <si>
    <t>C206H_00</t>
  </si>
  <si>
    <t>C313H_00</t>
  </si>
  <si>
    <t>C418H_00</t>
  </si>
  <si>
    <t>F705H_00</t>
  </si>
  <si>
    <t>G108H_00</t>
  </si>
  <si>
    <t>G405H_00</t>
  </si>
  <si>
    <t>G515H_00</t>
  </si>
  <si>
    <t>H103H_00</t>
  </si>
  <si>
    <t>H202H_00</t>
  </si>
  <si>
    <t>H212H_00</t>
  </si>
  <si>
    <t>H215H_00</t>
  </si>
  <si>
    <t>L102H_00</t>
  </si>
  <si>
    <t>L208H_00</t>
  </si>
  <si>
    <t>N161H_00</t>
  </si>
  <si>
    <t>N171H_00</t>
  </si>
  <si>
    <t>N332H_00</t>
  </si>
  <si>
    <t>N333H_00</t>
  </si>
  <si>
    <t>N334H_00</t>
  </si>
  <si>
    <t>N335H_00</t>
  </si>
  <si>
    <t>N337H_00</t>
  </si>
  <si>
    <t>N411H_00</t>
  </si>
  <si>
    <t>R101H_00</t>
  </si>
  <si>
    <t>S227H_00</t>
  </si>
  <si>
    <t>S308H_00</t>
  </si>
  <si>
    <t>T101H_00</t>
  </si>
  <si>
    <t>T202H_00</t>
  </si>
  <si>
    <t>T304H_00</t>
  </si>
  <si>
    <t>T310H_00</t>
  </si>
  <si>
    <t>T313H_00</t>
  </si>
  <si>
    <t>V102H_00</t>
  </si>
  <si>
    <t>V201H_00</t>
  </si>
  <si>
    <t>W107H_00</t>
  </si>
  <si>
    <t>Y102H_00</t>
  </si>
  <si>
    <t>Y113H_00</t>
  </si>
  <si>
    <t>Z102H_00</t>
  </si>
  <si>
    <t>A101H_05</t>
  </si>
  <si>
    <t>A103H_05</t>
  </si>
  <si>
    <t>B120H_05</t>
  </si>
  <si>
    <t>M999H_12</t>
  </si>
  <si>
    <t>S314H_12</t>
  </si>
  <si>
    <t>G108H_12</t>
  </si>
  <si>
    <t>G405H_12</t>
  </si>
  <si>
    <t>L308H_12</t>
  </si>
  <si>
    <t>N161H_12</t>
  </si>
  <si>
    <t>T101H_12</t>
  </si>
  <si>
    <t>F705H_12</t>
  </si>
  <si>
    <t>C418H_12</t>
  </si>
  <si>
    <t>V201H_12</t>
  </si>
  <si>
    <t>S308H_12</t>
  </si>
  <si>
    <t>H202H_12</t>
  </si>
  <si>
    <t>Y104H_12</t>
  </si>
  <si>
    <t>B120H_12</t>
  </si>
  <si>
    <t>T202H_12</t>
  </si>
  <si>
    <t>W107H_12</t>
  </si>
  <si>
    <t>T310H_12</t>
  </si>
  <si>
    <t>H103H_12</t>
  </si>
  <si>
    <t>N333H_12</t>
  </si>
  <si>
    <t>Z102H_12</t>
  </si>
  <si>
    <t>R101H_12</t>
  </si>
  <si>
    <t>T304H_12</t>
  </si>
  <si>
    <t>C206H_12</t>
  </si>
  <si>
    <t>Y144H_12</t>
  </si>
  <si>
    <t>C313H_12</t>
  </si>
  <si>
    <t>N334H_12</t>
  </si>
  <si>
    <t>C121H_12</t>
  </si>
  <si>
    <t>C106H_12</t>
  </si>
  <si>
    <t>H212H_12</t>
  </si>
  <si>
    <t>H214H_12</t>
  </si>
  <si>
    <t>C122H_12</t>
  </si>
  <si>
    <t>H224H_12</t>
  </si>
  <si>
    <t>H555H_12</t>
  </si>
  <si>
    <t>NHS Ayrshire &amp; Arran</t>
  </si>
  <si>
    <t>NHS Dumfries &amp; Galloway</t>
  </si>
  <si>
    <t>NHS Greater Glasgow &amp; Clyde</t>
  </si>
  <si>
    <t>2012All Births</t>
  </si>
  <si>
    <t>2012Singletons</t>
  </si>
  <si>
    <t>2012Multiple</t>
  </si>
  <si>
    <t>2012NHS BordersAll Births</t>
  </si>
  <si>
    <t>2012NHS BordersSingletons</t>
  </si>
  <si>
    <t>2012NHS BordersMultiple</t>
  </si>
  <si>
    <t>2012NHS FifeAll Births</t>
  </si>
  <si>
    <t>2012NHS FifeSingletons</t>
  </si>
  <si>
    <t>2012NHS FifeMultiple</t>
  </si>
  <si>
    <t>2012NHS HighlandAll Births</t>
  </si>
  <si>
    <t>2012NHS HighlandSingletons</t>
  </si>
  <si>
    <t>2012NHS HighlandMultiple</t>
  </si>
  <si>
    <t>2012NHS LanarkshireAll Births</t>
  </si>
  <si>
    <t>2012NHS LanarkshireSingletons</t>
  </si>
  <si>
    <t>2012NHS LanarkshireMultiple</t>
  </si>
  <si>
    <t>2012ScotlandSingletons</t>
  </si>
  <si>
    <t>2012ScotlandMultiple</t>
  </si>
  <si>
    <t>2012ScotlandAll Births</t>
  </si>
  <si>
    <t>2012NHS GrampianAll Births</t>
  </si>
  <si>
    <t>2012NHS GrampianSingletons</t>
  </si>
  <si>
    <t>2012NHS GrampianMultiple</t>
  </si>
  <si>
    <t>2012NHS LothianAll Births</t>
  </si>
  <si>
    <t>2012NHS LothianSingletons</t>
  </si>
  <si>
    <t>2012NHS LothianMultiple</t>
  </si>
  <si>
    <t>2012NHS TaysideAll Births</t>
  </si>
  <si>
    <t>2012NHS TaysideSingletons</t>
  </si>
  <si>
    <t>2012NHS TaysideMultiple</t>
  </si>
  <si>
    <t>2012NHS Forth ValleyAll Births</t>
  </si>
  <si>
    <t>2012NHS Forth ValleySingletons</t>
  </si>
  <si>
    <t>2012NHS Forth ValleyMultiple</t>
  </si>
  <si>
    <t>1998NHS Ayrshire &amp; ArranAll Births</t>
  </si>
  <si>
    <t>1998NHS Ayrshire &amp; ArranSingletons</t>
  </si>
  <si>
    <t>1998NHS Ayrshire &amp; ArranMultiple</t>
  </si>
  <si>
    <t>1998NHS Greater Glasgow &amp; ClydeAll Births</t>
  </si>
  <si>
    <t>1998NHS Greater Glasgow &amp; ClydeSingletons</t>
  </si>
  <si>
    <t>1998NHS Greater Glasgow &amp; ClydeMultiple</t>
  </si>
  <si>
    <t>1998NHS Dumfries &amp; GallowayAll Births</t>
  </si>
  <si>
    <t>p - Provisional.</t>
  </si>
  <si>
    <t>1998NHS Dumfries &amp; GallowaySingletons</t>
  </si>
  <si>
    <t>1998NHS Dumfries &amp; GallowayMultiple</t>
  </si>
  <si>
    <t>1999NHS Ayrshire &amp; ArranAll Births</t>
  </si>
  <si>
    <t>1999NHS Ayrshire &amp; ArranSingletons</t>
  </si>
  <si>
    <t>1999NHS Ayrshire &amp; ArranMultiple</t>
  </si>
  <si>
    <t>1999NHS Greater Glasgow &amp; ClydeAll Births</t>
  </si>
  <si>
    <t>1999NHS Greater Glasgow &amp; ClydeSingletons</t>
  </si>
  <si>
    <t>1998NHS OrkneyAll Births</t>
  </si>
  <si>
    <t>1998NHS OrkneySingletons</t>
  </si>
  <si>
    <t>1998NHS OrkneyMultiple</t>
  </si>
  <si>
    <t>1998NHS Western IslesAll Births</t>
  </si>
  <si>
    <t>1998NHS Western IslesSingletons</t>
  </si>
  <si>
    <t>1998NHS Western IslesMultiple</t>
  </si>
  <si>
    <t>1998NHS ShetlandAll Births</t>
  </si>
  <si>
    <t>1998NHS ShetlandSingletons</t>
  </si>
  <si>
    <t>1998NHS ShetlandMultiple</t>
  </si>
  <si>
    <t>1999NHS OrkneyAll Births</t>
  </si>
  <si>
    <t>1999NHS OrkneySingletons</t>
  </si>
  <si>
    <t>1999NHS OrkneyMultiple</t>
  </si>
  <si>
    <t>1999NHS Western IslesAll Births</t>
  </si>
  <si>
    <t>1999NHS Western IslesSingletons</t>
  </si>
  <si>
    <t>1999NHS Western IslesMultiple</t>
  </si>
  <si>
    <t>1999NHS ShetlandAll Births</t>
  </si>
  <si>
    <t>1999NHS ShetlandSingletons</t>
  </si>
  <si>
    <t>1999NHS ShetlandMultiple</t>
  </si>
  <si>
    <t>2000NHS OrkneyAll Births</t>
  </si>
  <si>
    <t>2000NHS OrkneySingletons</t>
  </si>
  <si>
    <t>2000NHS OrkneyMultiple</t>
  </si>
  <si>
    <t>2000NHS Western IslesAll Births</t>
  </si>
  <si>
    <t>2000NHS Western IslesSingletons</t>
  </si>
  <si>
    <t>2000NHS Western IslesMultiple</t>
  </si>
  <si>
    <t>2000NHS ShetlandAll Births</t>
  </si>
  <si>
    <t>2000NHS ShetlandSingletons</t>
  </si>
  <si>
    <t>2000NHS ShetlandMultiple</t>
  </si>
  <si>
    <t>2001NHS OrkneyAll Births</t>
  </si>
  <si>
    <t>2001NHS OrkneySingletons</t>
  </si>
  <si>
    <t>2001NHS OrkneyMultiple</t>
  </si>
  <si>
    <t>2001NHS Western IslesAll Births</t>
  </si>
  <si>
    <t>2001NHS Western IslesSingletons</t>
  </si>
  <si>
    <t>2001NHS Western IslesMultiple</t>
  </si>
  <si>
    <t>2001NHS ShetlandAll Births</t>
  </si>
  <si>
    <t>2001NHS ShetlandSingletons</t>
  </si>
  <si>
    <t>2001NHS ShetlandMultiple</t>
  </si>
  <si>
    <t>2002NHS OrkneyAll Births</t>
  </si>
  <si>
    <t>2002NHS OrkneySingletons</t>
  </si>
  <si>
    <t>2002NHS OrkneyMultiple</t>
  </si>
  <si>
    <t>2002NHS Western IslesAll Births</t>
  </si>
  <si>
    <t>2002NHS Western IslesSingletons</t>
  </si>
  <si>
    <t>2002NHS Western IslesMultiple</t>
  </si>
  <si>
    <t>2002NHS ShetlandAll Births</t>
  </si>
  <si>
    <t>2002NHS ShetlandSingletons</t>
  </si>
  <si>
    <t>2002NHS ShetlandMultiple</t>
  </si>
  <si>
    <t>2003NHS OrkneyAll Births</t>
  </si>
  <si>
    <t>2003NHS OrkneySingletons</t>
  </si>
  <si>
    <t>2003NHS OrkneyMultiple</t>
  </si>
  <si>
    <t>2003NHS Western IslesAll Births</t>
  </si>
  <si>
    <t>2003NHS Western IslesSingletons</t>
  </si>
  <si>
    <t>2003NHS Western IslesMultiple</t>
  </si>
  <si>
    <t>2003NHS ShetlandAll Births</t>
  </si>
  <si>
    <t>2003NHS ShetlandSingletons</t>
  </si>
  <si>
    <t>2003NHS ShetlandMultiple</t>
  </si>
  <si>
    <t>2004NHS OrkneyAll Births</t>
  </si>
  <si>
    <t>2004NHS OrkneySingletons</t>
  </si>
  <si>
    <t>2004NHS OrkneyMultiple</t>
  </si>
  <si>
    <t>2004NHS Western IslesAll Births</t>
  </si>
  <si>
    <t>2004NHS Western IslesSingletons</t>
  </si>
  <si>
    <t>2004NHS Western IslesMultiple</t>
  </si>
  <si>
    <t>2004NHS ShetlandAll Births</t>
  </si>
  <si>
    <t>2004NHS ShetlandSingletons</t>
  </si>
  <si>
    <t>2004NHS ShetlandMultiple</t>
  </si>
  <si>
    <t>2005NHS OrkneyAll Births</t>
  </si>
  <si>
    <t>2005NHS OrkneySingletons</t>
  </si>
  <si>
    <t>2005NHS OrkneyMultiple</t>
  </si>
  <si>
    <t>2005NHS Western IslesAll Births</t>
  </si>
  <si>
    <t>2005NHS Western IslesSingletons</t>
  </si>
  <si>
    <t>2005NHS Western IslesMultiple</t>
  </si>
  <si>
    <t>2005NHS ShetlandAll Births</t>
  </si>
  <si>
    <t>2005NHS ShetlandSingletons</t>
  </si>
  <si>
    <t>2005NHS ShetlandMultiple</t>
  </si>
  <si>
    <t>2006NHS OrkneyAll Births</t>
  </si>
  <si>
    <t>2006NHS OrkneySingletons</t>
  </si>
  <si>
    <t>2006NHS OrkneyMultiple</t>
  </si>
  <si>
    <t>2006NHS Western IslesAll Births</t>
  </si>
  <si>
    <t>2006NHS Western IslesSingletons</t>
  </si>
  <si>
    <t>2006NHS Western IslesMultiple</t>
  </si>
  <si>
    <t>2006NHS ShetlandAll Births</t>
  </si>
  <si>
    <t>2006NHS ShetlandSingletons</t>
  </si>
  <si>
    <t>2006NHS ShetlandMultiple</t>
  </si>
  <si>
    <t>2007NHS OrkneyAll Births</t>
  </si>
  <si>
    <t>2007NHS OrkneySingletons</t>
  </si>
  <si>
    <t>2007NHS OrkneyMultiple</t>
  </si>
  <si>
    <t>2007NHS Western IslesAll Births</t>
  </si>
  <si>
    <t>2007NHS Western IslesSingletons</t>
  </si>
  <si>
    <t>2007NHS Western IslesMultiple</t>
  </si>
  <si>
    <t>2007NHS ShetlandAll Births</t>
  </si>
  <si>
    <t>2007NHS ShetlandSingletons</t>
  </si>
  <si>
    <t>2007NHS ShetlandMultiple</t>
  </si>
  <si>
    <t>2008NHS OrkneyAll Births</t>
  </si>
  <si>
    <t>2008NHS OrkneySingletons</t>
  </si>
  <si>
    <t>2008NHS OrkneyMultiple</t>
  </si>
  <si>
    <t>2008NHS Western IslesAll Births</t>
  </si>
  <si>
    <t>2008NHS Western IslesSingletons</t>
  </si>
  <si>
    <t>2008NHS Western IslesMultiple</t>
  </si>
  <si>
    <t>2008NHS ShetlandAll Births</t>
  </si>
  <si>
    <t>2008NHS ShetlandSingletons</t>
  </si>
  <si>
    <t>2008NHS ShetlandMultiple</t>
  </si>
  <si>
    <t>2009NHS OrkneyAll Births</t>
  </si>
  <si>
    <t>2009NHS OrkneySingletons</t>
  </si>
  <si>
    <t>2009NHS OrkneyMultiple</t>
  </si>
  <si>
    <t>2009NHS Western IslesAll Births</t>
  </si>
  <si>
    <t>2009NHS Western IslesSingletons</t>
  </si>
  <si>
    <t>2009NHS Western IslesMultiple</t>
  </si>
  <si>
    <t>2009NHS ShetlandAll Births</t>
  </si>
  <si>
    <t>2009NHS ShetlandSingletons</t>
  </si>
  <si>
    <t>2009NHS ShetlandMultiple</t>
  </si>
  <si>
    <t>2010NHS OrkneyAll Births</t>
  </si>
  <si>
    <t>2010NHS OrkneySingletons</t>
  </si>
  <si>
    <t>2010NHS OrkneyMultiple</t>
  </si>
  <si>
    <t>2010NHS Western IslesAll Births</t>
  </si>
  <si>
    <t>2010NHS Western IslesSingletons</t>
  </si>
  <si>
    <t>2010NHS Western IslesMultiple</t>
  </si>
  <si>
    <t>2010NHS ShetlandAll Births</t>
  </si>
  <si>
    <t>2010NHS ShetlandSingletons</t>
  </si>
  <si>
    <t>2010NHS ShetlandMultiple</t>
  </si>
  <si>
    <t>2011NHS OrkneyAll Births</t>
  </si>
  <si>
    <t>2011NHS OrkneySingletons</t>
  </si>
  <si>
    <t>2011NHS OrkneyMultiple</t>
  </si>
  <si>
    <t>2011NHS Western IslesAll Births</t>
  </si>
  <si>
    <t>2011NHS Western IslesSingletons</t>
  </si>
  <si>
    <t>2011NHS Western IslesMultiple</t>
  </si>
  <si>
    <t>2011NHS ShetlandAll Births</t>
  </si>
  <si>
    <t>2011NHS ShetlandSingletons</t>
  </si>
  <si>
    <t>2011NHS ShetlandMultiple</t>
  </si>
  <si>
    <t>2012NHS OrkneyAll Births</t>
  </si>
  <si>
    <t>2012NHS OrkneySingletons</t>
  </si>
  <si>
    <t>2012NHS OrkneyMultiple</t>
  </si>
  <si>
    <t>2012NHS Western IslesAll Births</t>
  </si>
  <si>
    <t>2012NHS Western IslesSingletons</t>
  </si>
  <si>
    <t>2012NHS ShetlandAll Births</t>
  </si>
  <si>
    <t>2012NHS ShetlandSingletons</t>
  </si>
  <si>
    <t>2012NHS ShetlandMultiple</t>
  </si>
  <si>
    <t>2013NHS OrkneyAll Births</t>
  </si>
  <si>
    <t>2013NHS OrkneySingletons</t>
  </si>
  <si>
    <t>2013NHS OrkneyMultiple</t>
  </si>
  <si>
    <t>2013NHS Western IslesAll Births</t>
  </si>
  <si>
    <t>2013NHS Western IslesSingletons</t>
  </si>
  <si>
    <t>2013NHS Western IslesMultiple</t>
  </si>
  <si>
    <t>2013NHS ShetlandAll Births</t>
  </si>
  <si>
    <t>2013NHS ShetlandSingletons</t>
  </si>
  <si>
    <t>2013NHS ShetlandMultiple</t>
  </si>
  <si>
    <t>1999NHS Greater Glasgow &amp; ClydeMultiple</t>
  </si>
  <si>
    <t>1999NHS Dumfries &amp; GallowayAll Births</t>
  </si>
  <si>
    <t>1999NHS Dumfries &amp; GallowaySingletons</t>
  </si>
  <si>
    <t>1999NHS Dumfries &amp; GallowayMultiple</t>
  </si>
  <si>
    <t>2000NHS Ayrshire &amp; ArranAll Births</t>
  </si>
  <si>
    <t>2000NHS Ayrshire &amp; ArranSingletons</t>
  </si>
  <si>
    <t>2000NHS Ayrshire &amp; ArranMultiple</t>
  </si>
  <si>
    <t>2000NHS Greater Glasgow &amp; ClydeAll Births</t>
  </si>
  <si>
    <t>2000NHS Greater Glasgow &amp; ClydeSingletons</t>
  </si>
  <si>
    <t>2000NHS Greater Glasgow &amp; ClydeMultiple</t>
  </si>
  <si>
    <t>2000NHS Dumfries &amp; GallowayAll Births</t>
  </si>
  <si>
    <t>2000NHS Dumfries &amp; GallowaySingletons</t>
  </si>
  <si>
    <t>2000NHS Dumfries &amp; GallowayMultiple</t>
  </si>
  <si>
    <t>2001NHS Ayrshire &amp; ArranAll Births</t>
  </si>
  <si>
    <t>2001NHS Ayrshire &amp; ArranSingletons</t>
  </si>
  <si>
    <t>2001NHS Ayrshire &amp; ArranMultiple</t>
  </si>
  <si>
    <t>2001NHS Greater Glasgow &amp; ClydeAll Births</t>
  </si>
  <si>
    <t>2001NHS Greater Glasgow &amp; ClydeSingletons</t>
  </si>
  <si>
    <t>2001NHS Greater Glasgow &amp; ClydeMultiple</t>
  </si>
  <si>
    <t>2001NHS Dumfries &amp; GallowayAll Births</t>
  </si>
  <si>
    <t>2001NHS Dumfries &amp; GallowaySingletons</t>
  </si>
  <si>
    <t>2001NHS Dumfries &amp; GallowayMultiple</t>
  </si>
  <si>
    <t>2002NHS Ayrshire &amp; ArranAll Births</t>
  </si>
  <si>
    <t>2002NHS Ayrshire &amp; ArranSingletons</t>
  </si>
  <si>
    <t>2002NHS Ayrshire &amp; ArranMultiple</t>
  </si>
  <si>
    <t>2002NHS Greater Glasgow &amp; ClydeAll Births</t>
  </si>
  <si>
    <t>2002NHS Greater Glasgow &amp; ClydeSingletons</t>
  </si>
  <si>
    <t>2002NHS Greater Glasgow &amp; ClydeMultiple</t>
  </si>
  <si>
    <t>2002NHS Dumfries &amp; GallowayAll Births</t>
  </si>
  <si>
    <t>2002NHS Dumfries &amp; GallowaySingletons</t>
  </si>
  <si>
    <t>2002NHS Dumfries &amp; GallowayMultiple</t>
  </si>
  <si>
    <t>2003NHS Ayrshire &amp; ArranAll Births</t>
  </si>
  <si>
    <t>2003NHS Ayrshire &amp; ArranSingletons</t>
  </si>
  <si>
    <t>2003NHS Ayrshire &amp; ArranMultiple</t>
  </si>
  <si>
    <t>2003NHS Greater Glasgow &amp; ClydeAll Births</t>
  </si>
  <si>
    <t>2003NHS Greater Glasgow &amp; ClydeSingletons</t>
  </si>
  <si>
    <t>2003NHS Greater Glasgow &amp; ClydeMultiple</t>
  </si>
  <si>
    <t>2003NHS Dumfries &amp; GallowayAll Births</t>
  </si>
  <si>
    <t>2003NHS Dumfries &amp; GallowaySingletons</t>
  </si>
  <si>
    <t>2003NHS Dumfries &amp; GallowayMultiple</t>
  </si>
  <si>
    <t>2004NHS Ayrshire &amp; ArranAll Births</t>
  </si>
  <si>
    <t>2004NHS Ayrshire &amp; ArranSingletons</t>
  </si>
  <si>
    <t>2004NHS Ayrshire &amp; ArranMultiple</t>
  </si>
  <si>
    <t>2004NHS Greater Glasgow &amp; ClydeAll Births</t>
  </si>
  <si>
    <t>2004NHS Greater Glasgow &amp; ClydeSingletons</t>
  </si>
  <si>
    <t>2004NHS Greater Glasgow &amp; ClydeMultiple</t>
  </si>
  <si>
    <t>2004NHS Dumfries &amp; GallowayAll Births</t>
  </si>
  <si>
    <t>2004NHS Dumfries &amp; GallowaySingletons</t>
  </si>
  <si>
    <t>2004NHS Dumfries &amp; GallowayMultiple</t>
  </si>
  <si>
    <t>2005NHS Ayrshire &amp; ArranAll Births</t>
  </si>
  <si>
    <t>2005NHS Ayrshire &amp; ArranSingletons</t>
  </si>
  <si>
    <t>2005NHS Ayrshire &amp; ArranMultiple</t>
  </si>
  <si>
    <t>2005NHS Greater Glasgow &amp; ClydeAll Births</t>
  </si>
  <si>
    <t>2005NHS Greater Glasgow &amp; ClydeSingletons</t>
  </si>
  <si>
    <t>2005NHS Greater Glasgow &amp; ClydeMultiple</t>
  </si>
  <si>
    <t>2005NHS Dumfries &amp; GallowayAll Births</t>
  </si>
  <si>
    <t>2005NHS Dumfries &amp; GallowaySingletons</t>
  </si>
  <si>
    <t>2005NHS Dumfries &amp; GallowayMultiple</t>
  </si>
  <si>
    <t>2006NHS Ayrshire &amp; ArranAll Births</t>
  </si>
  <si>
    <t>2006NHS Ayrshire &amp; ArranSingletons</t>
  </si>
  <si>
    <t>2006NHS Ayrshire &amp; ArranMultiple</t>
  </si>
  <si>
    <t>2006NHS Greater Glasgow &amp; ClydeAll Births</t>
  </si>
  <si>
    <t>2006NHS Greater Glasgow &amp; ClydeSingletons</t>
  </si>
  <si>
    <t>2006NHS Greater Glasgow &amp; ClydeMultiple</t>
  </si>
  <si>
    <t>2006NHS Dumfries &amp; GallowayAll Births</t>
  </si>
  <si>
    <t>2006NHS Dumfries &amp; GallowaySingletons</t>
  </si>
  <si>
    <t>2006NHS Dumfries &amp; GallowayMultiple</t>
  </si>
  <si>
    <t>2007NHS Ayrshire &amp; ArranAll Births</t>
  </si>
  <si>
    <t>2007NHS Ayrshire &amp; ArranSingletons</t>
  </si>
  <si>
    <t>2007NHS Ayrshire &amp; ArranMultiple</t>
  </si>
  <si>
    <t>2007NHS Greater Glasgow &amp; ClydeAll Births</t>
  </si>
  <si>
    <t>2007NHS Greater Glasgow &amp; ClydeSingletons</t>
  </si>
  <si>
    <t>2007NHS Greater Glasgow &amp; ClydeMultiple</t>
  </si>
  <si>
    <t>2007NHS Dumfries &amp; GallowayAll Births</t>
  </si>
  <si>
    <t>2007NHS Dumfries &amp; GallowaySingletons</t>
  </si>
  <si>
    <t>2007NHS Dumfries &amp; GallowayMultiple</t>
  </si>
  <si>
    <t>2008NHS Ayrshire &amp; ArranAll Births</t>
  </si>
  <si>
    <t>2008NHS Ayrshire &amp; ArranSingletons</t>
  </si>
  <si>
    <t>2008NHS Ayrshire &amp; ArranMultiple</t>
  </si>
  <si>
    <t>2008NHS Greater Glasgow &amp; ClydeAll Births</t>
  </si>
  <si>
    <t>2008NHS Greater Glasgow &amp; ClydeSingletons</t>
  </si>
  <si>
    <t>2008NHS Greater Glasgow &amp; ClydeMultiple</t>
  </si>
  <si>
    <t>2008NHS Dumfries &amp; GallowayAll Births</t>
  </si>
  <si>
    <t>2008NHS Dumfries &amp; GallowaySingletons</t>
  </si>
  <si>
    <t>2008NHS Dumfries &amp; GallowayMultiple</t>
  </si>
  <si>
    <t>2009NHS Ayrshire &amp; ArranAll Births</t>
  </si>
  <si>
    <t>2009NHS Ayrshire &amp; ArranSingletons</t>
  </si>
  <si>
    <t>2009NHS Ayrshire &amp; ArranMultiple</t>
  </si>
  <si>
    <t>2009NHS Greater Glasgow &amp; ClydeAll Births</t>
  </si>
  <si>
    <t>2009NHS Greater Glasgow &amp; ClydeSingletons</t>
  </si>
  <si>
    <t>2009NHS Greater Glasgow &amp; ClydeMultiple</t>
  </si>
  <si>
    <t>2009NHS Dumfries &amp; GallowayAll Births</t>
  </si>
  <si>
    <t>2009NHS Dumfries &amp; GallowaySingletons</t>
  </si>
  <si>
    <t>2009NHS Dumfries &amp; GallowayMultiple</t>
  </si>
  <si>
    <t>2010NHS Ayrshire &amp; ArranAll Births</t>
  </si>
  <si>
    <t>2010NHS Ayrshire &amp; ArranSingletons</t>
  </si>
  <si>
    <t>2010NHS Ayrshire &amp; ArranMultiple</t>
  </si>
  <si>
    <t>2010NHS Greater Glasgow &amp; ClydeAll Births</t>
  </si>
  <si>
    <t>2010NHS Greater Glasgow &amp; ClydeSingletons</t>
  </si>
  <si>
    <t>2010NHS Greater Glasgow &amp; ClydeMultiple</t>
  </si>
  <si>
    <t>2010NHS Dumfries &amp; GallowayAll Births</t>
  </si>
  <si>
    <t>2010NHS Dumfries &amp; GallowaySingletons</t>
  </si>
  <si>
    <t>2010NHS Dumfries &amp; GallowayMultiple</t>
  </si>
  <si>
    <t>2011NHS Ayrshire &amp; ArranAll Births</t>
  </si>
  <si>
    <t>2011NHS Ayrshire &amp; ArranSingletons</t>
  </si>
  <si>
    <t>2011NHS Ayrshire &amp; ArranMultiple</t>
  </si>
  <si>
    <t>2011NHS Greater Glasgow &amp; ClydeAll Births</t>
  </si>
  <si>
    <t>2011NHS Greater Glasgow &amp; ClydeSingletons</t>
  </si>
  <si>
    <t>2011NHS Greater Glasgow &amp; ClydeMultiple</t>
  </si>
  <si>
    <t>2011NHS Dumfries &amp; GallowayAll Births</t>
  </si>
  <si>
    <t>2011NHS Dumfries &amp; GallowaySingletons</t>
  </si>
  <si>
    <t>2011NHS Dumfries &amp; GallowayMultiple</t>
  </si>
  <si>
    <t>2012NHS Ayrshire &amp; ArranAll Births</t>
  </si>
  <si>
    <t>2012NHS Ayrshire &amp; ArranSingletons</t>
  </si>
  <si>
    <t>2012NHS Ayrshire &amp; ArranMultiple</t>
  </si>
  <si>
    <t>2012NHS Greater Glasgow &amp; ClydeAll Births</t>
  </si>
  <si>
    <t>2012NHS Greater Glasgow &amp; ClydeSingletons</t>
  </si>
  <si>
    <t>2012NHS Greater Glasgow &amp; ClydeMultiple</t>
  </si>
  <si>
    <t>2012NHS Dumfries &amp; GallowayAll Births</t>
  </si>
  <si>
    <t>2012NHS Dumfries &amp; GallowaySingletons</t>
  </si>
  <si>
    <t>2012NHS Dumfries &amp; GallowayMultiple</t>
  </si>
  <si>
    <t>A111H_12</t>
  </si>
  <si>
    <t>C113H_12</t>
  </si>
  <si>
    <t>N411H_12</t>
  </si>
  <si>
    <t>V217H_12</t>
  </si>
  <si>
    <t>V217H</t>
  </si>
  <si>
    <t>C106H_05</t>
  </si>
  <si>
    <t>C110H_05</t>
  </si>
  <si>
    <t>C113H_05</t>
  </si>
  <si>
    <t>C121H_05</t>
  </si>
  <si>
    <t>C122H_05</t>
  </si>
  <si>
    <t>C206H_05</t>
  </si>
  <si>
    <t>C313H_05</t>
  </si>
  <si>
    <t>C418H_05</t>
  </si>
  <si>
    <t>F705H_05</t>
  </si>
  <si>
    <t>G108H_05</t>
  </si>
  <si>
    <t>G405H_05</t>
  </si>
  <si>
    <t>G515H_05</t>
  </si>
  <si>
    <t>H103H_05</t>
  </si>
  <si>
    <t>H202H_05</t>
  </si>
  <si>
    <t>H212H_05</t>
  </si>
  <si>
    <t>H214H_05</t>
  </si>
  <si>
    <t>H555H_00</t>
  </si>
  <si>
    <t>H555H_05</t>
  </si>
  <si>
    <t>L308H_05</t>
  </si>
  <si>
    <t>M999H_05</t>
  </si>
  <si>
    <t>N151H_05</t>
  </si>
  <si>
    <t>N161H_05</t>
  </si>
  <si>
    <t>N333H_05</t>
  </si>
  <si>
    <t>N334H_05</t>
  </si>
  <si>
    <t>N337H_05</t>
  </si>
  <si>
    <t>N411H_05</t>
  </si>
  <si>
    <t>R101H_05</t>
  </si>
  <si>
    <t>S308H_05</t>
  </si>
  <si>
    <t>S314H_05</t>
  </si>
  <si>
    <t>T101H_05</t>
  </si>
  <si>
    <t>T202H_05</t>
  </si>
  <si>
    <t>T304H_05</t>
  </si>
  <si>
    <t>T310H_05</t>
  </si>
  <si>
    <t>V201H_05</t>
  </si>
  <si>
    <t>W107H_05</t>
  </si>
  <si>
    <t>code</t>
  </si>
  <si>
    <t>numbir_name</t>
  </si>
  <si>
    <t>sponp</t>
  </si>
  <si>
    <t>forcepsp</t>
  </si>
  <si>
    <t>vacuump</t>
  </si>
  <si>
    <t>breechp</t>
  </si>
  <si>
    <t>elecp</t>
  </si>
  <si>
    <t>emerp</t>
  </si>
  <si>
    <t>otherp</t>
  </si>
  <si>
    <t>inducep</t>
  </si>
  <si>
    <t>nk</t>
  </si>
  <si>
    <t>2011All Births</t>
  </si>
  <si>
    <t>2011Singletons</t>
  </si>
  <si>
    <t>2011Multiple</t>
  </si>
  <si>
    <t>hbname</t>
  </si>
  <si>
    <t>2011NHS BordersAll Births</t>
  </si>
  <si>
    <t>2011NHS BordersSingletons</t>
  </si>
  <si>
    <t>2011NHS BordersMultiple</t>
  </si>
  <si>
    <t>2011NHS FifeAll Births</t>
  </si>
  <si>
    <t>2011NHS FifeSingletons</t>
  </si>
  <si>
    <t>2011NHS FifeMultiple</t>
  </si>
  <si>
    <t>2011NHS HighlandAll Births</t>
  </si>
  <si>
    <t>2011NHS HighlandSingletons</t>
  </si>
  <si>
    <t>2011NHS HighlandMultiple</t>
  </si>
  <si>
    <t>2011NHS LanarkshireAll Births</t>
  </si>
  <si>
    <t>2011NHS LanarkshireSingletons</t>
  </si>
  <si>
    <t>2011NHS LanarkshireMultiple</t>
  </si>
  <si>
    <t>2011ScotlandSingletons</t>
  </si>
  <si>
    <t>2011ScotlandMultiple</t>
  </si>
  <si>
    <t>2011ScotlandAll Births</t>
  </si>
  <si>
    <t>2011NHS GrampianAll Births</t>
  </si>
  <si>
    <t>2011NHS GrampianSingletons</t>
  </si>
  <si>
    <t>2011NHS GrampianMultiple</t>
  </si>
  <si>
    <t>2011NHS LothianAll Births</t>
  </si>
  <si>
    <t>2011NHS LothianSingletons</t>
  </si>
  <si>
    <t>2011NHS LothianMultiple</t>
  </si>
  <si>
    <t>2011NHS TaysideAll Births</t>
  </si>
  <si>
    <t>2011NHS TaysideSingletons</t>
  </si>
  <si>
    <t>2011NHS TaysideMultiple</t>
  </si>
  <si>
    <t>2011NHS Forth ValleyAll Births</t>
  </si>
  <si>
    <t>2011NHS Forth ValleySingletons</t>
  </si>
  <si>
    <t>2011NHS Forth ValleyMultiple</t>
  </si>
  <si>
    <t>S314H_11</t>
  </si>
  <si>
    <t>G108H_11</t>
  </si>
  <si>
    <t>L308H_11</t>
  </si>
  <si>
    <t>N161H_11</t>
  </si>
  <si>
    <t>T101H_11</t>
  </si>
  <si>
    <t>A111H_11</t>
  </si>
  <si>
    <t>F705H_11</t>
  </si>
  <si>
    <t>G405H_11</t>
  </si>
  <si>
    <t>V201H_11</t>
  </si>
  <si>
    <t>C418H_11</t>
  </si>
  <si>
    <t>S308H_11</t>
  </si>
  <si>
    <t>H202H_11</t>
  </si>
  <si>
    <t>Y104H_11</t>
  </si>
  <si>
    <t>B120H_11</t>
  </si>
  <si>
    <t>N411H_11</t>
  </si>
  <si>
    <t>T202H_11</t>
  </si>
  <si>
    <t>H103H_11</t>
  </si>
  <si>
    <t>W107H_11</t>
  </si>
  <si>
    <t>T310H_11</t>
  </si>
  <si>
    <t>N333H_11</t>
  </si>
  <si>
    <t>T304H_11</t>
  </si>
  <si>
    <t>R101H_11</t>
  </si>
  <si>
    <t>Z102H_11</t>
  </si>
  <si>
    <t>C313H_11</t>
  </si>
  <si>
    <t>C206H_11</t>
  </si>
  <si>
    <t>Y144H_11</t>
  </si>
  <si>
    <t>N334H_11</t>
  </si>
  <si>
    <t>N151H_11</t>
  </si>
  <si>
    <t>C106H_11</t>
  </si>
  <si>
    <t>H212H_11</t>
  </si>
  <si>
    <t>H214H_11</t>
  </si>
  <si>
    <t>H224H_11</t>
  </si>
  <si>
    <t>C113H_11</t>
  </si>
  <si>
    <t>C121H_11</t>
  </si>
  <si>
    <t>C122H_11</t>
  </si>
  <si>
    <t>H555H_11</t>
  </si>
  <si>
    <t>cat</t>
  </si>
  <si>
    <t>hosp</t>
  </si>
  <si>
    <t>A101H_98</t>
  </si>
  <si>
    <t>A103H_98</t>
  </si>
  <si>
    <t>B120H_98</t>
  </si>
  <si>
    <t>C106H_98</t>
  </si>
  <si>
    <t>C110H_98</t>
  </si>
  <si>
    <t>C113H_98</t>
  </si>
  <si>
    <t>C121H_98</t>
  </si>
  <si>
    <t>C122H_98</t>
  </si>
  <si>
    <t>C206H_98</t>
  </si>
  <si>
    <t>C313H_98</t>
  </si>
  <si>
    <t>C418H_98</t>
  </si>
  <si>
    <t>F705H_98</t>
  </si>
  <si>
    <t>G108H_98</t>
  </si>
  <si>
    <t>G308H_98</t>
  </si>
  <si>
    <t>G308H</t>
  </si>
  <si>
    <t>G405H_98</t>
  </si>
  <si>
    <t>G515H_98</t>
  </si>
  <si>
    <t>H103H_98</t>
  </si>
  <si>
    <t>H202H_98</t>
  </si>
  <si>
    <t>H212H_98</t>
  </si>
  <si>
    <t>H214H_98</t>
  </si>
  <si>
    <t>H215H_98</t>
  </si>
  <si>
    <t>H555H_98</t>
  </si>
  <si>
    <t>H555H</t>
  </si>
  <si>
    <t>L102H_98</t>
  </si>
  <si>
    <t>L208H_98</t>
  </si>
  <si>
    <t>M999H_98</t>
  </si>
  <si>
    <t>M999H</t>
  </si>
  <si>
    <t>N161H_98</t>
  </si>
  <si>
    <t>N171H_98</t>
  </si>
  <si>
    <t>N332H_98</t>
  </si>
  <si>
    <t>N333H_98</t>
  </si>
  <si>
    <t>N334H_98</t>
  </si>
  <si>
    <t>N335H_98</t>
  </si>
  <si>
    <t>N337H_98</t>
  </si>
  <si>
    <t>N411H_98</t>
  </si>
  <si>
    <t>R101H_98</t>
  </si>
  <si>
    <t>S105H_98</t>
  </si>
  <si>
    <t>S105H</t>
  </si>
  <si>
    <t>S227H_98</t>
  </si>
  <si>
    <t>S308H_98</t>
  </si>
  <si>
    <t>T101H_98</t>
  </si>
  <si>
    <t>T202H_98</t>
  </si>
  <si>
    <t>T304H_98</t>
  </si>
  <si>
    <t>T310H_98</t>
  </si>
  <si>
    <t>T313H_98</t>
  </si>
  <si>
    <t>V102H_98</t>
  </si>
  <si>
    <t>V201H_98</t>
  </si>
  <si>
    <t>W107H_98</t>
  </si>
  <si>
    <t>Y102H_98</t>
  </si>
  <si>
    <t>Y113H_98</t>
  </si>
  <si>
    <t>Z102H_98</t>
  </si>
  <si>
    <t>A101H_99</t>
  </si>
  <si>
    <t>A103H_99</t>
  </si>
  <si>
    <t>B120H_99</t>
  </si>
  <si>
    <t>C106H_99</t>
  </si>
  <si>
    <t>C110H_99</t>
  </si>
  <si>
    <t>C113H_99</t>
  </si>
  <si>
    <t>C121H_99</t>
  </si>
  <si>
    <t>C206H_99</t>
  </si>
  <si>
    <t>C313H_99</t>
  </si>
  <si>
    <t>C418H_99</t>
  </si>
  <si>
    <t>F705H_99</t>
  </si>
  <si>
    <t>G108H_99</t>
  </si>
  <si>
    <t>G308H_99</t>
  </si>
  <si>
    <t>G405H_99</t>
  </si>
  <si>
    <t>G515H_99</t>
  </si>
  <si>
    <t>H103H_99</t>
  </si>
  <si>
    <t>H202H_99</t>
  </si>
  <si>
    <t>H212H_99</t>
  </si>
  <si>
    <t>H214H_99</t>
  </si>
  <si>
    <t>H555H_99</t>
  </si>
  <si>
    <t>L102H_99</t>
  </si>
  <si>
    <t>L208H_99</t>
  </si>
  <si>
    <t>M999H_99</t>
  </si>
  <si>
    <t>N161H_99</t>
  </si>
  <si>
    <t>N171H_99</t>
  </si>
  <si>
    <t>N332H_99</t>
  </si>
  <si>
    <t>N333H_99</t>
  </si>
  <si>
    <t>N334H_99</t>
  </si>
  <si>
    <t>N335H_99</t>
  </si>
  <si>
    <t>N337H_99</t>
  </si>
  <si>
    <t>N411H_99</t>
  </si>
  <si>
    <t>R101H_99</t>
  </si>
  <si>
    <t>S227H_99</t>
  </si>
  <si>
    <t>S308H_99</t>
  </si>
  <si>
    <t>T101H_99</t>
  </si>
  <si>
    <t>T202H_99</t>
  </si>
  <si>
    <t>T304H_99</t>
  </si>
  <si>
    <t>T310H_99</t>
  </si>
  <si>
    <t>T313H_99</t>
  </si>
  <si>
    <t>V102H_99</t>
  </si>
  <si>
    <t>V201H_99</t>
  </si>
  <si>
    <t>W103H_99</t>
  </si>
  <si>
    <t>W103H</t>
  </si>
  <si>
    <t>W107H_99</t>
  </si>
  <si>
    <t>Y102H_99</t>
  </si>
  <si>
    <t>Y113H_99</t>
  </si>
  <si>
    <t>Z102H_99</t>
  </si>
  <si>
    <t>A101H_01</t>
  </si>
  <si>
    <t>A103H_01</t>
  </si>
  <si>
    <t>B120H_01</t>
  </si>
  <si>
    <t>C106H_01</t>
  </si>
  <si>
    <t>C110H_01</t>
  </si>
  <si>
    <t>C113H_01</t>
  </si>
  <si>
    <t>C121H_01</t>
  </si>
  <si>
    <t>C206H_01</t>
  </si>
  <si>
    <t>C313H_01</t>
  </si>
  <si>
    <t>C418H_01</t>
  </si>
  <si>
    <t>F705H_01</t>
  </si>
  <si>
    <t>G108H_01</t>
  </si>
  <si>
    <t>G405H_01</t>
  </si>
  <si>
    <t>G515H_01</t>
  </si>
  <si>
    <t>H103H_01</t>
  </si>
  <si>
    <t>H202H_01</t>
  </si>
  <si>
    <t>H212H_01</t>
  </si>
  <si>
    <t>H215H_01</t>
  </si>
  <si>
    <t>H555H_01</t>
  </si>
  <si>
    <t>L102H_01</t>
  </si>
  <si>
    <t>L208H_01</t>
  </si>
  <si>
    <t>M999H_01</t>
  </si>
  <si>
    <t>N161H_01</t>
  </si>
  <si>
    <t>N171H_01</t>
  </si>
  <si>
    <t>N332H_01</t>
  </si>
  <si>
    <t>N333H_01</t>
  </si>
  <si>
    <t>N334H_01</t>
  </si>
  <si>
    <t>N335H_01</t>
  </si>
  <si>
    <t>N337H_01</t>
  </si>
  <si>
    <t>N411H_01</t>
  </si>
  <si>
    <t>R101H_01</t>
  </si>
  <si>
    <t>S227H_01</t>
  </si>
  <si>
    <t>S308H_01</t>
  </si>
  <si>
    <t>T101H_01</t>
  </si>
  <si>
    <t>T202H_01</t>
  </si>
  <si>
    <t>T304H_01</t>
  </si>
  <si>
    <t>T310H_01</t>
  </si>
  <si>
    <t>T313H_01</t>
  </si>
  <si>
    <t>V102H_01</t>
  </si>
  <si>
    <t>V201H_01</t>
  </si>
  <si>
    <t>W107H_01</t>
  </si>
  <si>
    <t>Y102H_01</t>
  </si>
  <si>
    <t>Y113H_01</t>
  </si>
  <si>
    <t>Z102H_01</t>
  </si>
  <si>
    <t>A101H_02</t>
  </si>
  <si>
    <t>A103H_02</t>
  </si>
  <si>
    <t>B120H_02</t>
  </si>
  <si>
    <t>C106H_02</t>
  </si>
  <si>
    <t>C110H_02</t>
  </si>
  <si>
    <t>C113H_02</t>
  </si>
  <si>
    <t>C121H_02</t>
  </si>
  <si>
    <t>C206H_02</t>
  </si>
  <si>
    <t>C313H_02</t>
  </si>
  <si>
    <t>C418H_02</t>
  </si>
  <si>
    <t>F705H_02</t>
  </si>
  <si>
    <t>G108H_02</t>
  </si>
  <si>
    <t>G405H_02</t>
  </si>
  <si>
    <t>G515H_02</t>
  </si>
  <si>
    <t>H103H_02</t>
  </si>
  <si>
    <t>H202H_02</t>
  </si>
  <si>
    <t>H212H_02</t>
  </si>
  <si>
    <t>H555H_02</t>
  </si>
  <si>
    <t>L102H_02</t>
  </si>
  <si>
    <t>L208H_02</t>
  </si>
  <si>
    <t>L308H_02</t>
  </si>
  <si>
    <t>M999H_02</t>
  </si>
  <si>
    <t>N161H_02</t>
  </si>
  <si>
    <t>N171H_02</t>
  </si>
  <si>
    <t>N332H_02</t>
  </si>
  <si>
    <t>N333H_02</t>
  </si>
  <si>
    <t>N334H_02</t>
  </si>
  <si>
    <t>N335H_02</t>
  </si>
  <si>
    <t>N337H_02</t>
  </si>
  <si>
    <t>N411H_02</t>
  </si>
  <si>
    <t>R101H_02</t>
  </si>
  <si>
    <t>S227H_02</t>
  </si>
  <si>
    <t>Tables containing data on:</t>
  </si>
  <si>
    <t>Links to tables:</t>
  </si>
  <si>
    <t>(no selection)</t>
  </si>
  <si>
    <t>""</t>
  </si>
  <si>
    <t>S308H_02</t>
  </si>
  <si>
    <t>S314H_02</t>
  </si>
  <si>
    <t>T101H_02</t>
  </si>
  <si>
    <t>T202H_02</t>
  </si>
  <si>
    <t>T304H_02</t>
  </si>
  <si>
    <t>T310H_02</t>
  </si>
  <si>
    <t>T313H_02</t>
  </si>
  <si>
    <t>V102H_02</t>
  </si>
  <si>
    <t>V201H_02</t>
  </si>
  <si>
    <t>W107H_02</t>
  </si>
  <si>
    <t>Y102H_02</t>
  </si>
  <si>
    <t>Y104H_02</t>
  </si>
  <si>
    <t>Y113H_02</t>
  </si>
  <si>
    <t>Z102H_02</t>
  </si>
  <si>
    <t>A103H_03</t>
  </si>
  <si>
    <t>B120H_03</t>
  </si>
  <si>
    <t>C106H_03</t>
  </si>
  <si>
    <t>C110H_03</t>
  </si>
  <si>
    <t>C113H_03</t>
  </si>
  <si>
    <t>C121H_03</t>
  </si>
  <si>
    <t>C122H_03</t>
  </si>
  <si>
    <t>C206H_03</t>
  </si>
  <si>
    <t>C313H_03</t>
  </si>
  <si>
    <t>C418H_03</t>
  </si>
  <si>
    <t>F705H_03</t>
  </si>
  <si>
    <t>G108H_03</t>
  </si>
  <si>
    <t>G405H_03</t>
  </si>
  <si>
    <t>G515H_03</t>
  </si>
  <si>
    <t>H103H_03</t>
  </si>
  <si>
    <t>H202H_03</t>
  </si>
  <si>
    <t>H212H_03</t>
  </si>
  <si>
    <t>H555H_03</t>
  </si>
  <si>
    <t>L308H_03</t>
  </si>
  <si>
    <t>M999H_03</t>
  </si>
  <si>
    <t>N161H_03</t>
  </si>
  <si>
    <t>N171H_03</t>
  </si>
  <si>
    <t>N333H_03</t>
  </si>
  <si>
    <t>N334H_03</t>
  </si>
  <si>
    <t>N335H_03</t>
  </si>
  <si>
    <t>N337H_03</t>
  </si>
  <si>
    <t>N411H_03</t>
  </si>
  <si>
    <t>R101H_03</t>
  </si>
  <si>
    <t>S308H_03</t>
  </si>
  <si>
    <t>S314H_03</t>
  </si>
  <si>
    <t>T101H_03</t>
  </si>
  <si>
    <t>T202H_03</t>
  </si>
  <si>
    <t>T304H_03</t>
  </si>
  <si>
    <t>T310H_03</t>
  </si>
  <si>
    <t>V102H_03</t>
  </si>
  <si>
    <t>V201H_03</t>
  </si>
  <si>
    <t>W107H_03</t>
  </si>
  <si>
    <t>Y102H_03</t>
  </si>
  <si>
    <t>Y104H_03</t>
  </si>
  <si>
    <t>Y113H_03</t>
  </si>
  <si>
    <t>Z102H_03</t>
  </si>
  <si>
    <t>A101H_04</t>
  </si>
  <si>
    <t>A103H_04</t>
  </si>
  <si>
    <t>B120H_04</t>
  </si>
  <si>
    <t>C106H_04</t>
  </si>
  <si>
    <t>C110H_04</t>
  </si>
  <si>
    <t>C113H_04</t>
  </si>
  <si>
    <t>C121H_04</t>
  </si>
  <si>
    <t>C206H_04</t>
  </si>
  <si>
    <t>C313H_04</t>
  </si>
  <si>
    <t>C418H_04</t>
  </si>
  <si>
    <t>F705H_04</t>
  </si>
  <si>
    <t>G108H_04</t>
  </si>
  <si>
    <t>G405H_04</t>
  </si>
  <si>
    <t>G515H_04</t>
  </si>
  <si>
    <t>H103H_04</t>
  </si>
  <si>
    <t>H202H_04</t>
  </si>
  <si>
    <t>H212H_04</t>
  </si>
  <si>
    <t>H214H_04</t>
  </si>
  <si>
    <t>H555H_04</t>
  </si>
  <si>
    <t>L308H_04</t>
  </si>
  <si>
    <t>M999H_04</t>
  </si>
  <si>
    <t>N151H_04</t>
  </si>
  <si>
    <t>N161H_04</t>
  </si>
  <si>
    <t>N171H_04</t>
  </si>
  <si>
    <t>N333H_04</t>
  </si>
  <si>
    <t>N334H_04</t>
  </si>
  <si>
    <t>N335H_04</t>
  </si>
  <si>
    <t>N337H_04</t>
  </si>
  <si>
    <t>N411H_04</t>
  </si>
  <si>
    <t>R101H_04</t>
  </si>
  <si>
    <t>S308H_04</t>
  </si>
  <si>
    <t>S314H_04</t>
  </si>
  <si>
    <t>T101H_04</t>
  </si>
  <si>
    <t>T202H_04</t>
  </si>
  <si>
    <t>T304H_04</t>
  </si>
  <si>
    <t>T310H_04</t>
  </si>
  <si>
    <t>V102H_04</t>
  </si>
  <si>
    <t>V201H_04</t>
  </si>
  <si>
    <t>W107H_04</t>
  </si>
  <si>
    <t>Y104H_04</t>
  </si>
  <si>
    <t>Y113H_04</t>
  </si>
  <si>
    <t>Z102H_04</t>
  </si>
  <si>
    <t>A101H_06</t>
  </si>
  <si>
    <t>A103H_06</t>
  </si>
  <si>
    <t>B120H_06</t>
  </si>
  <si>
    <t>C106H_06</t>
  </si>
  <si>
    <t>C110H_06</t>
  </si>
  <si>
    <t>C113H_06</t>
  </si>
  <si>
    <t>C121H_06</t>
  </si>
  <si>
    <t>C122H_06</t>
  </si>
  <si>
    <t>C206H_06</t>
  </si>
  <si>
    <t>C313H_06</t>
  </si>
  <si>
    <t>C418H_06</t>
  </si>
  <si>
    <t>D201N_06</t>
  </si>
  <si>
    <t>D201N</t>
  </si>
  <si>
    <t>F705H_06</t>
  </si>
  <si>
    <t>G108H_06</t>
  </si>
  <si>
    <t>G405H_06</t>
  </si>
  <si>
    <t>G515H_06</t>
  </si>
  <si>
    <t>H103H_06</t>
  </si>
  <si>
    <t>H202H_06</t>
  </si>
  <si>
    <t>H212H_06</t>
  </si>
  <si>
    <t>H214H_06</t>
  </si>
  <si>
    <t>H555H_06</t>
  </si>
  <si>
    <t>L308H_06</t>
  </si>
  <si>
    <t>M999H_06</t>
  </si>
  <si>
    <t>N151H_06</t>
  </si>
  <si>
    <t>N161H_06</t>
  </si>
  <si>
    <t>N333H_06</t>
  </si>
  <si>
    <t>N334H_06</t>
  </si>
  <si>
    <t>N337H_06</t>
  </si>
  <si>
    <t>N411H_06</t>
  </si>
  <si>
    <t>R101H_06</t>
  </si>
  <si>
    <t>S308H_06</t>
  </si>
  <si>
    <t>S314H_06</t>
  </si>
  <si>
    <t>T101H_06</t>
  </si>
  <si>
    <t>T202H_06</t>
  </si>
  <si>
    <t>T304H_06</t>
  </si>
  <si>
    <t>T310H_06</t>
  </si>
  <si>
    <t>V201H_06</t>
  </si>
  <si>
    <t>W107H_06</t>
  </si>
  <si>
    <t>Y104H_06</t>
  </si>
  <si>
    <t>Y111H_06</t>
  </si>
  <si>
    <t>Z102H_06</t>
  </si>
  <si>
    <t>A103H_07</t>
  </si>
  <si>
    <t>A111H_07</t>
  </si>
  <si>
    <t>B120H_07</t>
  </si>
  <si>
    <t>C106H_07</t>
  </si>
  <si>
    <t>C113H_07</t>
  </si>
  <si>
    <t>C121H_07</t>
  </si>
  <si>
    <t>C122H_07</t>
  </si>
  <si>
    <t>C206H_07</t>
  </si>
  <si>
    <t>C313H_07</t>
  </si>
  <si>
    <t>C418H_07</t>
  </si>
  <si>
    <t>D201N_07</t>
  </si>
  <si>
    <t>F705H_07</t>
  </si>
  <si>
    <t>G108H_07</t>
  </si>
  <si>
    <t>G405H_07</t>
  </si>
  <si>
    <t>G515H_07</t>
  </si>
  <si>
    <t>H103H_07</t>
  </si>
  <si>
    <t>H202H_07</t>
  </si>
  <si>
    <t>H212H_07</t>
  </si>
  <si>
    <t>H214H_07</t>
  </si>
  <si>
    <t>H224H_07</t>
  </si>
  <si>
    <t>H555H_07</t>
  </si>
  <si>
    <t>L308H_07</t>
  </si>
  <si>
    <t>M999H_07</t>
  </si>
  <si>
    <t>N151H_07</t>
  </si>
  <si>
    <t>N161H_07</t>
  </si>
  <si>
    <t>N333H_07</t>
  </si>
  <si>
    <t>N334H_07</t>
  </si>
  <si>
    <t>N337H_07</t>
  </si>
  <si>
    <t>N411H_07</t>
  </si>
  <si>
    <t>R101H_07</t>
  </si>
  <si>
    <t>S308H_07</t>
  </si>
  <si>
    <t>S314H_07</t>
  </si>
  <si>
    <t>T101H_07</t>
  </si>
  <si>
    <t>T202H_07</t>
  </si>
  <si>
    <t>T304H_07</t>
  </si>
  <si>
    <t>T310H_07</t>
  </si>
  <si>
    <t>V201H_07</t>
  </si>
  <si>
    <t>W107H_07</t>
  </si>
  <si>
    <t>Y104H_07</t>
  </si>
  <si>
    <t>Y111H_07</t>
  </si>
  <si>
    <t>Z102H_07</t>
  </si>
  <si>
    <t>A111H_08</t>
  </si>
  <si>
    <t>B120H_08</t>
  </si>
  <si>
    <t>C106H_08</t>
  </si>
  <si>
    <t>C113H_08</t>
  </si>
  <si>
    <t>C121H_08</t>
  </si>
  <si>
    <t>C122H_08</t>
  </si>
  <si>
    <t>C206H_08</t>
  </si>
  <si>
    <t>C313H_08</t>
  </si>
  <si>
    <t>C418H_08</t>
  </si>
  <si>
    <t>F705H_08</t>
  </si>
  <si>
    <t>G108H_08</t>
  </si>
  <si>
    <t>G405H_08</t>
  </si>
  <si>
    <t>G515H_08</t>
  </si>
  <si>
    <t>H103H_08</t>
  </si>
  <si>
    <t>H202H_08</t>
  </si>
  <si>
    <t>H212H_08</t>
  </si>
  <si>
    <t>H214H_08</t>
  </si>
  <si>
    <t>H224H_08</t>
  </si>
  <si>
    <t>H555H_08</t>
  </si>
  <si>
    <t>L308H_08</t>
  </si>
  <si>
    <t>M999H_08</t>
  </si>
  <si>
    <t>N151H_08</t>
  </si>
  <si>
    <t>N161H_08</t>
  </si>
  <si>
    <t>N333H_08</t>
  </si>
  <si>
    <t>N334H_08</t>
  </si>
  <si>
    <t>N337H_08</t>
  </si>
  <si>
    <t>N411H_08</t>
  </si>
  <si>
    <t>R101H_08</t>
  </si>
  <si>
    <t>S308H_08</t>
  </si>
  <si>
    <t>S314H_08</t>
  </si>
  <si>
    <t>T101H_08</t>
  </si>
  <si>
    <t>T202H_08</t>
  </si>
  <si>
    <t>T304H_08</t>
  </si>
  <si>
    <t>T310H_08</t>
  </si>
  <si>
    <t>V201H_08</t>
  </si>
  <si>
    <t>W107H_08</t>
  </si>
  <si>
    <t>Y104H_08</t>
  </si>
  <si>
    <t>Y111H_08</t>
  </si>
  <si>
    <t>Y144H_08</t>
  </si>
  <si>
    <t>Z102H_08</t>
  </si>
  <si>
    <t>A101H_09</t>
  </si>
  <si>
    <t>A111H_09</t>
  </si>
  <si>
    <t>B120H_09</t>
  </si>
  <si>
    <t>C106H_09</t>
  </si>
  <si>
    <t>C113H_09</t>
  </si>
  <si>
    <t>C121H_09</t>
  </si>
  <si>
    <t>C122H_09</t>
  </si>
  <si>
    <t>C206H_09</t>
  </si>
  <si>
    <t>C313H_09</t>
  </si>
  <si>
    <t>C418H_09</t>
  </si>
  <si>
    <t>F705H_09</t>
  </si>
  <si>
    <t>G108H_09</t>
  </si>
  <si>
    <t>G405H_09</t>
  </si>
  <si>
    <t>G515H_09</t>
  </si>
  <si>
    <t>H103H_09</t>
  </si>
  <si>
    <t>H202H_09</t>
  </si>
  <si>
    <t>H212H_09</t>
  </si>
  <si>
    <t>H214H_09</t>
  </si>
  <si>
    <t>H224H_09</t>
  </si>
  <si>
    <t>H555H_09</t>
  </si>
  <si>
    <t>L308H_09</t>
  </si>
  <si>
    <t>M999H_09</t>
  </si>
  <si>
    <t>N151H_09</t>
  </si>
  <si>
    <t>N161H_09</t>
  </si>
  <si>
    <t>N333H_09</t>
  </si>
  <si>
    <t>N334H_09</t>
  </si>
  <si>
    <t>N337H_09</t>
  </si>
  <si>
    <t>N411H_09</t>
  </si>
  <si>
    <t>R101H_09</t>
  </si>
  <si>
    <t>S308H_09</t>
  </si>
  <si>
    <t>S314H_09</t>
  </si>
  <si>
    <t>T101H_09</t>
  </si>
  <si>
    <t>T202H_09</t>
  </si>
  <si>
    <t>T304H_09</t>
  </si>
  <si>
    <t>T310H_09</t>
  </si>
  <si>
    <t>V201H_09</t>
  </si>
  <si>
    <t>W107H_09</t>
  </si>
  <si>
    <t>Y104H_09</t>
  </si>
  <si>
    <t>Y144H_09</t>
  </si>
  <si>
    <t>Z102H_09</t>
  </si>
  <si>
    <t>M999H_11</t>
  </si>
  <si>
    <t>Y104H_05</t>
  </si>
  <si>
    <t>Y111H_05</t>
  </si>
  <si>
    <t>Y113H_05</t>
  </si>
  <si>
    <t>Z102H_05</t>
  </si>
  <si>
    <t>4 - Includes births where hospital is unknown.</t>
  </si>
  <si>
    <t>1976All Births</t>
  </si>
  <si>
    <t>1976Singletons</t>
  </si>
  <si>
    <t>1976Multiple</t>
  </si>
  <si>
    <t>1977All Births</t>
  </si>
  <si>
    <t>1977Singletons</t>
  </si>
  <si>
    <t>1977Multiple</t>
  </si>
  <si>
    <t>1978All Births</t>
  </si>
  <si>
    <t>1978Singletons</t>
  </si>
  <si>
    <t>1978Multiple</t>
  </si>
  <si>
    <t>1979All Births</t>
  </si>
  <si>
    <t>1979Singletons</t>
  </si>
  <si>
    <t>1979Multiple</t>
  </si>
  <si>
    <t>1980All Births</t>
  </si>
  <si>
    <t>1980Singletons</t>
  </si>
  <si>
    <t>1980Multiple</t>
  </si>
  <si>
    <t>1981All Births</t>
  </si>
  <si>
    <t>1981Singletons</t>
  </si>
  <si>
    <t>1981Multiple</t>
  </si>
  <si>
    <t>1982All Births</t>
  </si>
  <si>
    <t>1982Singletons</t>
  </si>
  <si>
    <t>1982Multiple</t>
  </si>
  <si>
    <t>1983All Births</t>
  </si>
  <si>
    <t>1983Singletons</t>
  </si>
  <si>
    <t>1983Multiple</t>
  </si>
  <si>
    <t>1984All Births</t>
  </si>
  <si>
    <t>1984Singletons</t>
  </si>
  <si>
    <t>1984Multiple</t>
  </si>
  <si>
    <t>1985All Births</t>
  </si>
  <si>
    <t>1985Singletons</t>
  </si>
  <si>
    <t>1985Multiple</t>
  </si>
  <si>
    <t>1986All Births</t>
  </si>
  <si>
    <t>1986Singletons</t>
  </si>
  <si>
    <t>1986Multiple</t>
  </si>
  <si>
    <t>1987All Births</t>
  </si>
  <si>
    <t>1987Singletons</t>
  </si>
  <si>
    <t>1987Multiple</t>
  </si>
  <si>
    <t>1988All Births</t>
  </si>
  <si>
    <t>1988Singletons</t>
  </si>
  <si>
    <t>1988Multiple</t>
  </si>
  <si>
    <t>1989All Births</t>
  </si>
  <si>
    <t>1989Singletons</t>
  </si>
  <si>
    <t>1989Multiple</t>
  </si>
  <si>
    <t>1990All Births</t>
  </si>
  <si>
    <t>1990Singletons</t>
  </si>
  <si>
    <t>1990Multiple</t>
  </si>
  <si>
    <t>1991All Births</t>
  </si>
  <si>
    <t>1991Singletons</t>
  </si>
  <si>
    <t>1991Multiple</t>
  </si>
  <si>
    <t>1992All Births</t>
  </si>
  <si>
    <t>1992Singletons</t>
  </si>
  <si>
    <t>1992Multiple</t>
  </si>
  <si>
    <t>1993All Births</t>
  </si>
  <si>
    <t>1993Singletons</t>
  </si>
  <si>
    <t>1993Multiple</t>
  </si>
  <si>
    <t>1994All Births</t>
  </si>
  <si>
    <t>1994Singletons</t>
  </si>
  <si>
    <t>1994Multiple</t>
  </si>
  <si>
    <t>1995All Births</t>
  </si>
  <si>
    <t>1995Singletons</t>
  </si>
  <si>
    <t>1995Multiple</t>
  </si>
  <si>
    <t>1996All Births</t>
  </si>
  <si>
    <t>1996Singletons</t>
  </si>
  <si>
    <t>1996Multiple</t>
  </si>
  <si>
    <t>1997All Births</t>
  </si>
  <si>
    <t>1997Singletons</t>
  </si>
  <si>
    <t>1997Multiple</t>
  </si>
  <si>
    <t>1998All Births</t>
  </si>
  <si>
    <t>1998Singletons</t>
  </si>
  <si>
    <t>1998Multiple</t>
  </si>
  <si>
    <t>1999All Births</t>
  </si>
  <si>
    <t>1999Singletons</t>
  </si>
  <si>
    <t>1999Multiple</t>
  </si>
  <si>
    <t>2000All Births</t>
  </si>
  <si>
    <t>2000Singletons</t>
  </si>
  <si>
    <t>2000Multiple</t>
  </si>
  <si>
    <t>Index</t>
  </si>
  <si>
    <t>2001All Births</t>
  </si>
  <si>
    <t>2001Singletons</t>
  </si>
  <si>
    <t>2001Multiple</t>
  </si>
  <si>
    <t>2002All Births</t>
  </si>
  <si>
    <t>2002Singletons</t>
  </si>
  <si>
    <t>2002Multiple</t>
  </si>
  <si>
    <t>2003All Births</t>
  </si>
  <si>
    <t>2003Singletons</t>
  </si>
  <si>
    <t>2003Multiple</t>
  </si>
  <si>
    <t>2004All Births</t>
  </si>
  <si>
    <t>2004Singletons</t>
  </si>
  <si>
    <t>2004Multiple</t>
  </si>
  <si>
    <t>2005All Births</t>
  </si>
  <si>
    <t>2005Singletons</t>
  </si>
  <si>
    <t>2005Multiple</t>
  </si>
  <si>
    <t>2006All Births</t>
  </si>
  <si>
    <t>2006Singletons</t>
  </si>
  <si>
    <t>2006Multiple</t>
  </si>
  <si>
    <t>2007All Births</t>
  </si>
  <si>
    <t>2007Singletons</t>
  </si>
  <si>
    <t>2007Multiple</t>
  </si>
  <si>
    <t>2008All Births</t>
  </si>
  <si>
    <t>2008Singletons</t>
  </si>
  <si>
    <t>2008Multiple</t>
  </si>
  <si>
    <t>2009All Births</t>
  </si>
  <si>
    <t>2009Singletons</t>
  </si>
  <si>
    <t>2009Multiple</t>
  </si>
  <si>
    <t>Select Health Board:</t>
  </si>
  <si>
    <t>Scotland</t>
  </si>
  <si>
    <t>NHS Borders</t>
  </si>
  <si>
    <t>NHS Fife</t>
  </si>
  <si>
    <t>NHS Forth Valley</t>
  </si>
  <si>
    <t>NHS Grampian</t>
  </si>
  <si>
    <t>NHS Highland</t>
  </si>
  <si>
    <t>NHS Lanarkshire</t>
  </si>
  <si>
    <t>NHS Lothian</t>
  </si>
  <si>
    <t>NHS Orkney</t>
  </si>
  <si>
    <t>NHS Shetland</t>
  </si>
  <si>
    <t>NHS Tayside</t>
  </si>
  <si>
    <t>NHS Western Isles</t>
  </si>
  <si>
    <t>1998NHS BordersAll Births</t>
  </si>
  <si>
    <t>1998NHS BordersSingletons</t>
  </si>
  <si>
    <t>1998NHS BordersMultiple</t>
  </si>
  <si>
    <t>1998NHS FifeAll Births</t>
  </si>
  <si>
    <t>1998NHS FifeSingletons</t>
  </si>
  <si>
    <t>1998NHS FifeMultiple</t>
  </si>
  <si>
    <t>1998NHS HighlandAll Births</t>
  </si>
  <si>
    <t>1998NHS HighlandSingletons</t>
  </si>
  <si>
    <t>1998NHS HighlandMultiple</t>
  </si>
  <si>
    <t>1998NHS LanarkshireAll Births</t>
  </si>
  <si>
    <t>1998NHS LanarkshireSingletons</t>
  </si>
  <si>
    <t>1998NHS LanarkshireMultiple</t>
  </si>
  <si>
    <t>1998ScotlandSingletons</t>
  </si>
  <si>
    <t>1998ScotlandMultiple</t>
  </si>
  <si>
    <t>1998ScotlandAll Births</t>
  </si>
  <si>
    <t>1998NHS GrampianAll Births</t>
  </si>
  <si>
    <t>2004nk</t>
  </si>
  <si>
    <t>2005nk</t>
  </si>
  <si>
    <t>2006nk</t>
  </si>
  <si>
    <t>2007nk</t>
  </si>
  <si>
    <t>2008nk</t>
  </si>
  <si>
    <t>2013All Births</t>
  </si>
  <si>
    <t>2013Singletons</t>
  </si>
  <si>
    <t>2013Multiple</t>
  </si>
  <si>
    <t>2013NHS Ayrshire &amp; ArranAll Births</t>
  </si>
  <si>
    <t>2013NHS Ayrshire &amp; ArranSingletons</t>
  </si>
  <si>
    <t>2013NHS Ayrshire &amp; ArranMultiple</t>
  </si>
  <si>
    <t>2013NHS BordersAll Births</t>
  </si>
  <si>
    <t>2013NHS BordersSingletons</t>
  </si>
  <si>
    <t>2013NHS BordersMultiple</t>
  </si>
  <si>
    <t>2013NHS FifeAll Births</t>
  </si>
  <si>
    <t>2013NHS FifeSingletons</t>
  </si>
  <si>
    <t>2013NHS FifeMultiple</t>
  </si>
  <si>
    <t>2013NHS Greater Glasgow &amp; ClydeAll Births</t>
  </si>
  <si>
    <t>2013NHS Greater Glasgow &amp; ClydeSingletons</t>
  </si>
  <si>
    <t>2013NHS Greater Glasgow &amp; ClydeMultiple</t>
  </si>
  <si>
    <t>2013NHS HighlandAll Births</t>
  </si>
  <si>
    <t>2013NHS HighlandSingletons</t>
  </si>
  <si>
    <t>2013NHS HighlandMultiple</t>
  </si>
  <si>
    <t>2013NHS LanarkshireAll Births</t>
  </si>
  <si>
    <t>2013NHS LanarkshireSingletons</t>
  </si>
  <si>
    <t>2013NHS LanarkshireMultiple</t>
  </si>
  <si>
    <t>2013ScotlandSingletons</t>
  </si>
  <si>
    <t>2013ScotlandMultiple</t>
  </si>
  <si>
    <t>2013ScotlandAll Births</t>
  </si>
  <si>
    <t>2013NHS GrampianAll Births</t>
  </si>
  <si>
    <t>2013NHS GrampianSingletons</t>
  </si>
  <si>
    <t>2013NHS GrampianMultiple</t>
  </si>
  <si>
    <t>2013NHS LothianAll Births</t>
  </si>
  <si>
    <t>2013NHS LothianSingletons</t>
  </si>
  <si>
    <t>2013NHS LothianMultiple</t>
  </si>
  <si>
    <t>2013NHS TaysideAll Births</t>
  </si>
  <si>
    <t>2013NHS TaysideSingletons</t>
  </si>
  <si>
    <t>2013NHS TaysideMultiple</t>
  </si>
  <si>
    <t>2013NHS Forth ValleyAll Births</t>
  </si>
  <si>
    <t>2013NHS Forth ValleySingletons</t>
  </si>
  <si>
    <t>2013NHS Forth ValleyMultiple</t>
  </si>
  <si>
    <t>2013NHS Dumfries &amp; GallowayAll Births</t>
  </si>
  <si>
    <t>2013NHS Dumfries &amp; GallowaySingletons</t>
  </si>
  <si>
    <t>2013NHS Dumfries &amp; GallowayMultiple</t>
  </si>
  <si>
    <t>A111H_13</t>
  </si>
  <si>
    <t>B120H_13</t>
  </si>
  <si>
    <t>C106H_13</t>
  </si>
  <si>
    <t>C113H_13</t>
  </si>
  <si>
    <t>C121H_13</t>
  </si>
  <si>
    <t>C122H_13</t>
  </si>
  <si>
    <t>C206H_13</t>
  </si>
  <si>
    <t>C313H_13</t>
  </si>
  <si>
    <t>C418H_13</t>
  </si>
  <si>
    <t>F705H_13</t>
  </si>
  <si>
    <t>G108H_13</t>
  </si>
  <si>
    <t>G405H_13</t>
  </si>
  <si>
    <t>H103H_13</t>
  </si>
  <si>
    <t>H202H_13</t>
  </si>
  <si>
    <t>H212H_13</t>
  </si>
  <si>
    <t>H214H_13</t>
  </si>
  <si>
    <t>H224H_13</t>
  </si>
  <si>
    <t>H555H_13</t>
  </si>
  <si>
    <t>L308H_13</t>
  </si>
  <si>
    <t>M999H_13</t>
  </si>
  <si>
    <t>N161H_13</t>
  </si>
  <si>
    <t>N333H_13</t>
  </si>
  <si>
    <t>N334H_13</t>
  </si>
  <si>
    <t>N411H_13</t>
  </si>
  <si>
    <t>R101H_13</t>
  </si>
  <si>
    <t>S308H_13</t>
  </si>
  <si>
    <t>S314H_13</t>
  </si>
  <si>
    <t>T101H_13</t>
  </si>
  <si>
    <t>T202H_13</t>
  </si>
  <si>
    <t>T304H_13</t>
  </si>
  <si>
    <t>T310H_13</t>
  </si>
  <si>
    <t>V217H_13</t>
  </si>
  <si>
    <t>W107H_13</t>
  </si>
  <si>
    <t>Y104H_13</t>
  </si>
  <si>
    <t>Y144H_13</t>
  </si>
  <si>
    <t>Z102H_13</t>
  </si>
  <si>
    <t xml:space="preserve"> </t>
  </si>
  <si>
    <t>1998NHS GrampianSingletons</t>
  </si>
  <si>
    <t>1998NHS GrampianMultiple</t>
  </si>
  <si>
    <t>1998NHS LothianAll Births</t>
  </si>
  <si>
    <t>1998NHS LothianSingletons</t>
  </si>
  <si>
    <t>1998NHS LothianMultiple</t>
  </si>
  <si>
    <t>1998NHS TaysideAll Births</t>
  </si>
  <si>
    <t>1998NHS TaysideSingletons</t>
  </si>
  <si>
    <t>1998NHS TaysideMultiple</t>
  </si>
  <si>
    <t>1998NHS Forth ValleyAll Births</t>
  </si>
  <si>
    <t>1998NHS Forth ValleySingletons</t>
  </si>
  <si>
    <t>1998NHS Forth ValleyMultiple</t>
  </si>
  <si>
    <t>1999NHS BordersAll Births</t>
  </si>
  <si>
    <t>1999NHS BordersSingletons</t>
  </si>
  <si>
    <t>1999NHS BordersMultiple</t>
  </si>
  <si>
    <t>1999NHS FifeAll Births</t>
  </si>
  <si>
    <t>1999NHS FifeSingletons</t>
  </si>
  <si>
    <t>1999NHS FifeMultiple</t>
  </si>
  <si>
    <t>1999NHS HighlandAll Births</t>
  </si>
  <si>
    <t>1999NHS HighlandSingletons</t>
  </si>
  <si>
    <t>1999NHS HighlandMultiple</t>
  </si>
  <si>
    <t>1999NHS LanarkshireAll Births</t>
  </si>
  <si>
    <t>1999NHS LanarkshireSingletons</t>
  </si>
  <si>
    <t>1999NHS LanarkshireMultiple</t>
  </si>
  <si>
    <t>1999ScotlandSingletons</t>
  </si>
  <si>
    <t>1999ScotlandMultiple</t>
  </si>
  <si>
    <t>1999ScotlandAll Births</t>
  </si>
  <si>
    <t>A101H</t>
  </si>
  <si>
    <t>A111H</t>
  </si>
  <si>
    <t>B120H</t>
  </si>
  <si>
    <t>C106H</t>
  </si>
  <si>
    <t>C113H</t>
  </si>
  <si>
    <t>C121H</t>
  </si>
  <si>
    <t>C122H</t>
  </si>
  <si>
    <t>C206H</t>
  </si>
  <si>
    <t>C313H</t>
  </si>
  <si>
    <t>C418H</t>
  </si>
  <si>
    <t>F705H</t>
  </si>
  <si>
    <t>G108H</t>
  </si>
  <si>
    <t>G405H</t>
  </si>
  <si>
    <t>G515H</t>
  </si>
  <si>
    <t>H103H</t>
  </si>
  <si>
    <t>H202H</t>
  </si>
  <si>
    <t>H212H</t>
  </si>
  <si>
    <t>H224H</t>
  </si>
  <si>
    <t>L308H</t>
  </si>
  <si>
    <t>N151H</t>
  </si>
  <si>
    <t>N161H</t>
  </si>
  <si>
    <t>N333H</t>
  </si>
  <si>
    <t>N334H</t>
  </si>
  <si>
    <t>N337H</t>
  </si>
  <si>
    <t>N411H</t>
  </si>
  <si>
    <t>R101H</t>
  </si>
  <si>
    <t>S308H</t>
  </si>
  <si>
    <t>S314H</t>
  </si>
  <si>
    <t>T101H</t>
  </si>
  <si>
    <t>T202H</t>
  </si>
  <si>
    <t>T304H</t>
  </si>
  <si>
    <t>T310H</t>
  </si>
  <si>
    <t>V201H</t>
  </si>
  <si>
    <t>W107H</t>
  </si>
  <si>
    <t>Y104H</t>
  </si>
  <si>
    <t>Y144H</t>
  </si>
  <si>
    <t>Z102H</t>
  </si>
  <si>
    <t>H214H</t>
  </si>
  <si>
    <t>Y111H</t>
  </si>
  <si>
    <t>A103H</t>
  </si>
  <si>
    <t>C110H</t>
  </si>
  <si>
    <t>Y113H</t>
  </si>
  <si>
    <t>3 - Includes cases where mode of delivery is unknown.</t>
  </si>
  <si>
    <t>2010All Births</t>
  </si>
  <si>
    <t>2010Singletons</t>
  </si>
  <si>
    <t>2010Multiple</t>
  </si>
  <si>
    <t>2010NHS BordersAll Births</t>
  </si>
  <si>
    <t>2010NHS BordersSingletons</t>
  </si>
  <si>
    <t>2010NHS BordersMultiple</t>
  </si>
  <si>
    <t>2010NHS FifeAll Births</t>
  </si>
  <si>
    <t>2010NHS FifeSingletons</t>
  </si>
  <si>
    <t>2010NHS FifeMultiple</t>
  </si>
  <si>
    <t>2010NHS HighlandAll Births</t>
  </si>
  <si>
    <t>2010NHS HighlandSingletons</t>
  </si>
  <si>
    <t>2010NHS HighlandMultiple</t>
  </si>
  <si>
    <t>2010NHS LanarkshireAll Births</t>
  </si>
  <si>
    <t>2010NHS LanarkshireSingletons</t>
  </si>
  <si>
    <t>2010NHS LanarkshireMultiple</t>
  </si>
  <si>
    <t>2010ScotlandSingletons</t>
  </si>
  <si>
    <t>2010ScotlandMultiple</t>
  </si>
  <si>
    <t>2010ScotlandAll Births</t>
  </si>
  <si>
    <t>2010NHS GrampianAll Births</t>
  </si>
  <si>
    <t>2010NHS GrampianSingletons</t>
  </si>
  <si>
    <t>2010NHS GrampianMultiple</t>
  </si>
  <si>
    <t>2010NHS LothianAll Births</t>
  </si>
  <si>
    <t>2010NHS LothianSingletons</t>
  </si>
  <si>
    <t>2010NHS LothianMultiple</t>
  </si>
  <si>
    <t>2010NHS TaysideAll Births</t>
  </si>
  <si>
    <t>2010NHS TaysideSingletons</t>
  </si>
  <si>
    <t>2010NHS TaysideMultiple</t>
  </si>
  <si>
    <t>2010NHS Forth ValleyAll Births</t>
  </si>
  <si>
    <t>2010NHS Forth ValleySingletons</t>
  </si>
  <si>
    <t>2010NHS Forth ValleyMultiple</t>
  </si>
  <si>
    <t>M999H_10</t>
  </si>
  <si>
    <t>S314H_10</t>
  </si>
  <si>
    <t>G108H_10</t>
  </si>
  <si>
    <t>L308H_10</t>
  </si>
  <si>
    <t>N161H_10</t>
  </si>
  <si>
    <t>T101H_10</t>
  </si>
  <si>
    <t>A111H_10</t>
  </si>
  <si>
    <t>F705H_10</t>
  </si>
  <si>
    <t>G515H_10</t>
  </si>
  <si>
    <t>G405H_10</t>
  </si>
  <si>
    <t>V201H_10</t>
  </si>
  <si>
    <t>C418H_10</t>
  </si>
  <si>
    <t>S308H_10</t>
  </si>
  <si>
    <t>H202H_10</t>
  </si>
  <si>
    <t>Y104H_10</t>
  </si>
  <si>
    <t>B120H_10</t>
  </si>
  <si>
    <t>N411H_10</t>
  </si>
  <si>
    <t>Table 4: Births in Scottish Hospitals</t>
  </si>
  <si>
    <t>T202H_10</t>
  </si>
  <si>
    <t>H103H_10</t>
  </si>
  <si>
    <t>W107H_10</t>
  </si>
  <si>
    <t>T310H_10</t>
  </si>
  <si>
    <t>N333H_10</t>
  </si>
  <si>
    <t>T304H_10</t>
  </si>
  <si>
    <t>R101H_10</t>
  </si>
  <si>
    <t>Z102H_10</t>
  </si>
  <si>
    <t>C313H_10</t>
  </si>
  <si>
    <t>C206H_10</t>
  </si>
  <si>
    <t>Y144H_10</t>
  </si>
  <si>
    <t>N334H_10</t>
  </si>
  <si>
    <t>N151H_10</t>
  </si>
  <si>
    <t>C106H_10</t>
  </si>
  <si>
    <t>H212H_10</t>
  </si>
  <si>
    <t>H214H_10</t>
  </si>
  <si>
    <t>H224H_10</t>
  </si>
  <si>
    <t>C113H_10</t>
  </si>
  <si>
    <t>C121H_10</t>
  </si>
  <si>
    <t>C122H_10</t>
  </si>
  <si>
    <t>H555H_10</t>
  </si>
  <si>
    <t>1999NHS GrampianAll Births</t>
  </si>
  <si>
    <t>1999NHS GrampianSingletons</t>
  </si>
  <si>
    <t>1999NHS GrampianMultiple</t>
  </si>
  <si>
    <t>1999NHS LothianAll Births</t>
  </si>
  <si>
    <t>1999NHS LothianSingletons</t>
  </si>
  <si>
    <t>1999NHS LothianMultiple</t>
  </si>
  <si>
    <t>1999NHS TaysideAll Births</t>
  </si>
  <si>
    <t>1999NHS TaysideSingletons</t>
  </si>
  <si>
    <t>1999NHS TaysideMultiple</t>
  </si>
  <si>
    <t>1999NHS Forth ValleyAll Births</t>
  </si>
  <si>
    <t>1999NHS Forth ValleySingletons</t>
  </si>
  <si>
    <t>1999NHS Forth ValleyMultiple</t>
  </si>
  <si>
    <t>2000NHS BordersAll Births</t>
  </si>
  <si>
    <t>2000NHS BordersSingletons</t>
  </si>
  <si>
    <t>2000NHS BordersMultiple</t>
  </si>
  <si>
    <t>2000NHS FifeAll Births</t>
  </si>
  <si>
    <t>2000NHS FifeSingletons</t>
  </si>
  <si>
    <t>2000NHS FifeMultiple</t>
  </si>
  <si>
    <t>2000NHS HighlandAll Births</t>
  </si>
  <si>
    <t>2000NHS HighlandSingletons</t>
  </si>
  <si>
    <t>2000NHS HighlandMultiple</t>
  </si>
  <si>
    <t>2000NHS LanarkshireAll Births</t>
  </si>
  <si>
    <t>2000NHS LanarkshireSingletons</t>
  </si>
  <si>
    <t>2000NHS LanarkshireMultiple</t>
  </si>
  <si>
    <t>2000ScotlandSingletons</t>
  </si>
  <si>
    <t>2000ScotlandMultiple</t>
  </si>
  <si>
    <t>2000ScotlandAll Births</t>
  </si>
  <si>
    <t>2000NHS GrampianAll Births</t>
  </si>
  <si>
    <t>2000NHS GrampianSingletons</t>
  </si>
  <si>
    <t>2000NHS GrampianMultiple</t>
  </si>
  <si>
    <t>2000NHS LothianAll Births</t>
  </si>
  <si>
    <t>2000NHS LothianSingletons</t>
  </si>
  <si>
    <t>2000NHS LothianMultiple</t>
  </si>
  <si>
    <t>2000NHS TaysideAll Births</t>
  </si>
  <si>
    <t>2000NHS TaysideSingletons</t>
  </si>
  <si>
    <t>2000NHS TaysideMultiple</t>
  </si>
  <si>
    <t>2000NHS Forth ValleyAll Births</t>
  </si>
  <si>
    <t>2000NHS Forth ValleySingletons</t>
  </si>
  <si>
    <t>2000NHS Forth ValleyMultiple</t>
  </si>
  <si>
    <t>2001NHS BordersAll Births</t>
  </si>
  <si>
    <t>2001NHS BordersSingletons</t>
  </si>
  <si>
    <t>2001NHS BordersMultiple</t>
  </si>
  <si>
    <t>2001NHS FifeAll Births</t>
  </si>
  <si>
    <t>2001NHS FifeSingletons</t>
  </si>
  <si>
    <t>2001NHS FifeMultiple</t>
  </si>
  <si>
    <t>2001NHS HighlandAll Births</t>
  </si>
  <si>
    <t>2001NHS HighlandSingletons</t>
  </si>
  <si>
    <t>2001NHS HighlandMultiple</t>
  </si>
  <si>
    <t>2001NHS LanarkshireAll Births</t>
  </si>
  <si>
    <t>2001NHS LanarkshireSingletons</t>
  </si>
  <si>
    <t>2001NHS LanarkshireMultiple</t>
  </si>
  <si>
    <t>2001ScotlandSingletons</t>
  </si>
  <si>
    <t>2001ScotlandMultiple</t>
  </si>
  <si>
    <t>2001ScotlandAll Births</t>
  </si>
  <si>
    <t>2001NHS GrampianAll Births</t>
  </si>
  <si>
    <t>2001NHS GrampianSingletons</t>
  </si>
  <si>
    <t>2001NHS GrampianMultiple</t>
  </si>
  <si>
    <t>2001NHS LothianAll Births</t>
  </si>
  <si>
    <t>2001NHS LothianSingletons</t>
  </si>
  <si>
    <t>2001NHS LothianMultiple</t>
  </si>
  <si>
    <t>2001NHS TaysideAll Births</t>
  </si>
  <si>
    <t>2001NHS TaysideSingletons</t>
  </si>
  <si>
    <t>2001NHS TaysideMultiple</t>
  </si>
  <si>
    <t>2001NHS Forth ValleyAll Births</t>
  </si>
  <si>
    <t>2001NHS Forth ValleySingletons</t>
  </si>
  <si>
    <t>2001NHS Forth ValleyMultiple</t>
  </si>
  <si>
    <t>M999H_14</t>
  </si>
  <si>
    <t>S314H_14</t>
  </si>
  <si>
    <t>G108H_14</t>
  </si>
  <si>
    <t>G405H_14</t>
  </si>
  <si>
    <t>N161H_14</t>
  </si>
  <si>
    <t>L308H_14</t>
  </si>
  <si>
    <t>T101H_14</t>
  </si>
  <si>
    <t>C418H_14</t>
  </si>
  <si>
    <t>A111H_14</t>
  </si>
  <si>
    <t>F705H_14</t>
  </si>
  <si>
    <t>V217H_14</t>
  </si>
  <si>
    <t>S308H_14</t>
  </si>
  <si>
    <t>H202H_14</t>
  </si>
  <si>
    <t>Y104H_14</t>
  </si>
  <si>
    <t>B120H_14</t>
  </si>
  <si>
    <t>N411H_14</t>
  </si>
  <si>
    <t>T202H_14</t>
  </si>
  <si>
    <t>W107H_14</t>
  </si>
  <si>
    <t>H103H_14</t>
  </si>
  <si>
    <t>T310H_14</t>
  </si>
  <si>
    <t>Z102H_14</t>
  </si>
  <si>
    <t>N333H_14</t>
  </si>
  <si>
    <t>R101H_14</t>
  </si>
  <si>
    <t>C206H_14</t>
  </si>
  <si>
    <t>T304H_14</t>
  </si>
  <si>
    <t>Y144H_14</t>
  </si>
  <si>
    <t>C313H_14</t>
  </si>
  <si>
    <t>H212H_14</t>
  </si>
  <si>
    <t>H214H_14</t>
  </si>
  <si>
    <t>C106H_14</t>
  </si>
  <si>
    <t>C122H_14</t>
  </si>
  <si>
    <t>C121H_14</t>
  </si>
  <si>
    <t>H224H_14</t>
  </si>
  <si>
    <t>C113H_14</t>
  </si>
  <si>
    <t>H555H_14</t>
  </si>
  <si>
    <t>Isle of Arran War Memorial Hospital</t>
  </si>
  <si>
    <t>Ayrshire Central &amp; Maternity Hospital</t>
  </si>
  <si>
    <t>Crosshouse Hospital</t>
  </si>
  <si>
    <t>A207H</t>
  </si>
  <si>
    <t>Davidson Cottage Hospital</t>
  </si>
  <si>
    <t>A210H</t>
  </si>
  <si>
    <t>The Ayr Hospital</t>
  </si>
  <si>
    <t>Borders General Hospital</t>
  </si>
  <si>
    <t>Dunoon &amp; District General Hospital</t>
  </si>
  <si>
    <t>C108H</t>
  </si>
  <si>
    <t>Islay Hospital, Bowmore</t>
  </si>
  <si>
    <t>Mid Argyll Hospital</t>
  </si>
  <si>
    <t>Victoria Hospital, Rothesay</t>
  </si>
  <si>
    <t>C117J</t>
  </si>
  <si>
    <t>Dunross Hospital, Salen</t>
  </si>
  <si>
    <t>Lorne &amp; Islands District General Hospital, Oban</t>
  </si>
  <si>
    <t>Campbeltown Hospital</t>
  </si>
  <si>
    <t>Vale of Leven District General Hospital</t>
  </si>
  <si>
    <t>Inverclyde Royal Hospital</t>
  </si>
  <si>
    <t>Royal Alexandra Hospital</t>
  </si>
  <si>
    <t>Other Domiciliary Location</t>
  </si>
  <si>
    <t>DOMD</t>
  </si>
  <si>
    <t>DOMP</t>
  </si>
  <si>
    <t>Forth Park Maternity Hospital</t>
  </si>
  <si>
    <t>F805H</t>
  </si>
  <si>
    <t>West Fife District General Hospital</t>
  </si>
  <si>
    <t>Princess Royal Maternity Hospital</t>
  </si>
  <si>
    <t>Rutherglen Maternity Hospital</t>
  </si>
  <si>
    <t>Southern General Hospital</t>
  </si>
  <si>
    <t>The Queen Mother's Hospital</t>
  </si>
  <si>
    <t>Caithness General Hospital</t>
  </si>
  <si>
    <t>H106H</t>
  </si>
  <si>
    <t>Lawson Memorial Hospital</t>
  </si>
  <si>
    <t>Raigmore Hospital</t>
  </si>
  <si>
    <t>Belford Hospital</t>
  </si>
  <si>
    <t>Mackinnon Memorial Hospital</t>
  </si>
  <si>
    <t>Portree Hospital</t>
  </si>
  <si>
    <t>Mid-Argyll Community Hospital</t>
  </si>
  <si>
    <t>Hospitals with less than 5 births</t>
  </si>
  <si>
    <t>Bellshill Maternity Hospital</t>
  </si>
  <si>
    <t>Law Hospital</t>
  </si>
  <si>
    <t>L297E</t>
  </si>
  <si>
    <t>Hairmyres Maternity Day Assessment Centre</t>
  </si>
  <si>
    <t>Wishaw General Hospital</t>
  </si>
  <si>
    <t>Aboyne Hospital</t>
  </si>
  <si>
    <t>Aberdeen Maternity Hospital</t>
  </si>
  <si>
    <t>Kincardine O'Neil War Memorial Hospital</t>
  </si>
  <si>
    <t>N331H</t>
  </si>
  <si>
    <t>Inverurie Hospital</t>
  </si>
  <si>
    <t>Insch &amp; District War Memorial Hospital</t>
  </si>
  <si>
    <t>Peterhead Cottage Hospital</t>
  </si>
  <si>
    <t>Fraserburgh Hospital</t>
  </si>
  <si>
    <t>Jubilee Hospital, Huntly</t>
  </si>
  <si>
    <t>Chalmers Hospital</t>
  </si>
  <si>
    <t>Dr Gray's Hospital</t>
  </si>
  <si>
    <t>Balfour Hospital</t>
  </si>
  <si>
    <t>Eastern General Hospital</t>
  </si>
  <si>
    <t>Simpson Memorial Maternity Pavilion</t>
  </si>
  <si>
    <t>St John's Hospital</t>
  </si>
  <si>
    <t>New Royal Infirmary of Edinburgh</t>
  </si>
  <si>
    <t>Ninewells Hospital</t>
  </si>
  <si>
    <t>Perth Royal Infirmary</t>
  </si>
  <si>
    <t>Arbroath Infirmary</t>
  </si>
  <si>
    <t>Montrose Royal Infirmary</t>
  </si>
  <si>
    <t>Whitehills Hospital</t>
  </si>
  <si>
    <t>Falkirk &amp; District Royal Infirmary</t>
  </si>
  <si>
    <t>Stirling Royal Infirmary</t>
  </si>
  <si>
    <t>Forth Valley Royal</t>
  </si>
  <si>
    <t>Daliburgh Hospital</t>
  </si>
  <si>
    <t>Western Isles Hospital</t>
  </si>
  <si>
    <t>W108H</t>
  </si>
  <si>
    <t>Uist &amp; Barra</t>
  </si>
  <si>
    <t>Cresswell Maternity Hospital</t>
  </si>
  <si>
    <t>Dumfries &amp; Galloway Royal Infirmary</t>
  </si>
  <si>
    <t>Garrick Hospital</t>
  </si>
  <si>
    <t>Dalrymple Hospital</t>
  </si>
  <si>
    <t>Galloway Community Hospital</t>
  </si>
  <si>
    <t>Gilbert Bain Memorial Hospital</t>
  </si>
  <si>
    <t>2014All Births</t>
  </si>
  <si>
    <t>2014Singletons</t>
  </si>
  <si>
    <t>2014Multiple</t>
  </si>
  <si>
    <t>2015All Births</t>
  </si>
  <si>
    <t>2015Singletons</t>
  </si>
  <si>
    <t>2015Multiple</t>
  </si>
  <si>
    <t>2014NHS Ayrshire &amp; ArranAll Births</t>
  </si>
  <si>
    <t>2014NHS Ayrshire &amp; ArranSingletons</t>
  </si>
  <si>
    <t>2014NHS Ayrshire &amp; ArranMultiple</t>
  </si>
  <si>
    <t>2014NHS BordersAll Births</t>
  </si>
  <si>
    <t>2014NHS BordersSingletons</t>
  </si>
  <si>
    <t>2014NHS BordersMultiple</t>
  </si>
  <si>
    <t>2014NHS FifeAll Births</t>
  </si>
  <si>
    <t>2014NHS FifeSingletons</t>
  </si>
  <si>
    <t>2014NHS FifeMultiple</t>
  </si>
  <si>
    <t>2014NHS Greater Glasgow &amp; ClydeAll Births</t>
  </si>
  <si>
    <t>2014NHS Greater Glasgow &amp; ClydeSingletons</t>
  </si>
  <si>
    <t>2014NHS Greater Glasgow &amp; ClydeMultiple</t>
  </si>
  <si>
    <t>2014NHS HighlandAll Births</t>
  </si>
  <si>
    <t>2014NHS HighlandSingletons</t>
  </si>
  <si>
    <t>2014NHS HighlandMultiple</t>
  </si>
  <si>
    <t>2014NHS LanarkshireAll Births</t>
  </si>
  <si>
    <t>2014NHS LanarkshireSingletons</t>
  </si>
  <si>
    <t>2014NHS LanarkshireMultiple</t>
  </si>
  <si>
    <t>2014ScotlandSingletons</t>
  </si>
  <si>
    <t>2014ScotlandMultiple</t>
  </si>
  <si>
    <t>2014ScotlandAll Births</t>
  </si>
  <si>
    <t>2014NHS GrampianAll Births</t>
  </si>
  <si>
    <t>2014NHS GrampianSingletons</t>
  </si>
  <si>
    <t>2014NHS GrampianMultiple</t>
  </si>
  <si>
    <t>2014NHS OrkneyAll Births</t>
  </si>
  <si>
    <t>2014NHS OrkneySingletons</t>
  </si>
  <si>
    <t>2014NHS OrkneyMultiple</t>
  </si>
  <si>
    <t>2014NHS LothianAll Births</t>
  </si>
  <si>
    <t>2014NHS LothianSingletons</t>
  </si>
  <si>
    <t>2014NHS LothianMultiple</t>
  </si>
  <si>
    <t>2014NHS TaysideAll Births</t>
  </si>
  <si>
    <t>2014NHS TaysideSingletons</t>
  </si>
  <si>
    <t>2014NHS TaysideMultiple</t>
  </si>
  <si>
    <t>2014NHS Forth ValleyAll Births</t>
  </si>
  <si>
    <t>2014NHS Forth ValleySingletons</t>
  </si>
  <si>
    <t>2014NHS Forth ValleyMultiple</t>
  </si>
  <si>
    <t>2014NHS Western IslesAll Births</t>
  </si>
  <si>
    <t>2014NHS Western IslesSingletons</t>
  </si>
  <si>
    <t>2014NHS Western IslesMultiple</t>
  </si>
  <si>
    <t>2014NHS Dumfries &amp; GallowayAll Births</t>
  </si>
  <si>
    <t>2014NHS Dumfries &amp; GallowaySingletons</t>
  </si>
  <si>
    <t>2014NHS Dumfries &amp; GallowayMultiple</t>
  </si>
  <si>
    <t>2014NHS ShetlandAll Births</t>
  </si>
  <si>
    <t>2014NHS ShetlandSingletons</t>
  </si>
  <si>
    <t>2014NHS ShetlandMultiple</t>
  </si>
  <si>
    <t>2015NHS Ayrshire &amp; ArranAll Births</t>
  </si>
  <si>
    <t>2015NHS Ayrshire &amp; ArranSingletons</t>
  </si>
  <si>
    <t>2015NHS Ayrshire &amp; ArranMultiple</t>
  </si>
  <si>
    <t>2015NHS BordersAll Births</t>
  </si>
  <si>
    <t>2015NHS BordersSingletons</t>
  </si>
  <si>
    <t>2015NHS BordersMultiple</t>
  </si>
  <si>
    <t>2015NHS FifeAll Births</t>
  </si>
  <si>
    <t>2015NHS FifeSingletons</t>
  </si>
  <si>
    <t>2015NHS FifeMultiple</t>
  </si>
  <si>
    <t>2015NHS Greater Glasgow &amp; ClydeAll Births</t>
  </si>
  <si>
    <t>2015NHS Greater Glasgow &amp; ClydeSingletons</t>
  </si>
  <si>
    <t>2015NHS Greater Glasgow &amp; ClydeMultiple</t>
  </si>
  <si>
    <t>2015NHS HighlandAll Births</t>
  </si>
  <si>
    <t>2015NHS HighlandSingletons</t>
  </si>
  <si>
    <t>2015NHS HighlandMultiple</t>
  </si>
  <si>
    <t>2015NHS LanarkshireAll Births</t>
  </si>
  <si>
    <t>2015NHS LanarkshireSingletons</t>
  </si>
  <si>
    <t>2015NHS LanarkshireMultiple</t>
  </si>
  <si>
    <t>2015ScotlandSingletons</t>
  </si>
  <si>
    <t>2015ScotlandMultiple</t>
  </si>
  <si>
    <t>2015ScotlandAll Births</t>
  </si>
  <si>
    <t>2015NHS GrampianAll Births</t>
  </si>
  <si>
    <t>2015NHS GrampianSingletons</t>
  </si>
  <si>
    <t>2015NHS GrampianMultiple</t>
  </si>
  <si>
    <t>2015NHS OrkneyAll Births</t>
  </si>
  <si>
    <t>2015NHS OrkneySingletons</t>
  </si>
  <si>
    <t>2015NHS OrkneyMultiple</t>
  </si>
  <si>
    <t>2015NHS LothianAll Births</t>
  </si>
  <si>
    <t>2015NHS LothianSingletons</t>
  </si>
  <si>
    <t>2015NHS LothianMultiple</t>
  </si>
  <si>
    <t>2015NHS TaysideAll Births</t>
  </si>
  <si>
    <t>2015NHS TaysideSingletons</t>
  </si>
  <si>
    <t>2015NHS TaysideMultiple</t>
  </si>
  <si>
    <t>2015NHS Forth ValleyAll Births</t>
  </si>
  <si>
    <t>2015NHS Forth ValleySingletons</t>
  </si>
  <si>
    <t>2015NHS Forth ValleyMultiple</t>
  </si>
  <si>
    <t>2015NHS Western IslesAll Births</t>
  </si>
  <si>
    <t>2015NHS Western IslesSingletons</t>
  </si>
  <si>
    <t>2015NHS Western IslesMultiple</t>
  </si>
  <si>
    <t>2015NHS Dumfries &amp; GallowayAll Births</t>
  </si>
  <si>
    <t>2015NHS Dumfries &amp; GallowaySingletons</t>
  </si>
  <si>
    <t>2015NHS Dumfries &amp; GallowayMultiple</t>
  </si>
  <si>
    <t>2015NHS ShetlandAll Births</t>
  </si>
  <si>
    <t>2015NHS ShetlandSingletons</t>
  </si>
  <si>
    <t>2015NHS ShetlandMultiple</t>
  </si>
  <si>
    <t>A111H_15</t>
  </si>
  <si>
    <t>B120H_15</t>
  </si>
  <si>
    <t>C106H_15</t>
  </si>
  <si>
    <t>C121H_15</t>
  </si>
  <si>
    <t>C122H_15</t>
  </si>
  <si>
    <t>C206H_15</t>
  </si>
  <si>
    <t>C313H_15</t>
  </si>
  <si>
    <t>C418H_15</t>
  </si>
  <si>
    <t>F705H_15</t>
  </si>
  <si>
    <t>G108H_15</t>
  </si>
  <si>
    <t>G405H_15</t>
  </si>
  <si>
    <t>H103H_15</t>
  </si>
  <si>
    <t>H202H_15</t>
  </si>
  <si>
    <t>H212H_15</t>
  </si>
  <si>
    <t>H214H_15</t>
  </si>
  <si>
    <t>H555H_15</t>
  </si>
  <si>
    <t>L308H_15</t>
  </si>
  <si>
    <t>M999H_15</t>
  </si>
  <si>
    <t>N161H_15</t>
  </si>
  <si>
    <t>N333H_15</t>
  </si>
  <si>
    <t>N411H_15</t>
  </si>
  <si>
    <t>R101H_15</t>
  </si>
  <si>
    <t>S308H_15</t>
  </si>
  <si>
    <t>S314H_15</t>
  </si>
  <si>
    <t>T101H_15</t>
  </si>
  <si>
    <t>T202H_15</t>
  </si>
  <si>
    <t>T304H_15</t>
  </si>
  <si>
    <t>T310H_15</t>
  </si>
  <si>
    <t>V217H_15</t>
  </si>
  <si>
    <t>W107H_15</t>
  </si>
  <si>
    <t>Y104H_15</t>
  </si>
  <si>
    <t>Y144H_15</t>
  </si>
  <si>
    <t>Z102H_15</t>
  </si>
  <si>
    <t>Hospital - all live births (2015)</t>
  </si>
  <si>
    <t>H224H_15</t>
  </si>
  <si>
    <t>(select all, singleton or multiple births and NHS Board from drop-down list)</t>
  </si>
  <si>
    <t>Scotland (1976-2016)</t>
  </si>
  <si>
    <t>Hospital - all live births (2016)</t>
  </si>
  <si>
    <t>Hospital - all live births (2014)</t>
  </si>
  <si>
    <t>Year ending 31 March 2014</t>
  </si>
  <si>
    <t>Year ending 31 March 2015</t>
  </si>
  <si>
    <r>
      <t>Year ending 31 March 2016</t>
    </r>
    <r>
      <rPr>
        <b/>
        <vertAlign val="superscript"/>
        <sz val="10"/>
        <rFont val="Arial"/>
        <family val="2"/>
      </rPr>
      <t>p</t>
    </r>
  </si>
  <si>
    <r>
      <t>2016</t>
    </r>
    <r>
      <rPr>
        <b/>
        <vertAlign val="superscript"/>
        <sz val="10"/>
        <rFont val="Arial"/>
        <family val="2"/>
      </rPr>
      <t>p</t>
    </r>
  </si>
  <si>
    <t>2016All Births</t>
  </si>
  <si>
    <t>2016Singletons</t>
  </si>
  <si>
    <t>2016Multiple</t>
  </si>
  <si>
    <t>2016NHS Ayrshire &amp; ArranAll Births</t>
  </si>
  <si>
    <t>2016NHS Ayrshire &amp; ArranSingletons</t>
  </si>
  <si>
    <t>2016NHS Ayrshire &amp; ArranMultiple</t>
  </si>
  <si>
    <t>2016NHS BordersAll Births</t>
  </si>
  <si>
    <t>2016NHS BordersSingletons</t>
  </si>
  <si>
    <t>2016NHS BordersMultiple</t>
  </si>
  <si>
    <t>2016NHS FifeAll Births</t>
  </si>
  <si>
    <t>2016NHS FifeSingletons</t>
  </si>
  <si>
    <t>2016NHS FifeMultiple</t>
  </si>
  <si>
    <t>2016NHS Greater Glasgow &amp; ClydeAll Births</t>
  </si>
  <si>
    <t>2016NHS Greater Glasgow &amp; ClydeSingletons</t>
  </si>
  <si>
    <t>2016NHS Greater Glasgow &amp; ClydeMultiple</t>
  </si>
  <si>
    <t>2016NHS HighlandAll Births</t>
  </si>
  <si>
    <t>2016NHS HighlandSingletons</t>
  </si>
  <si>
    <t>2016NHS HighlandMultiple</t>
  </si>
  <si>
    <t>2016NHS LanarkshireAll Births</t>
  </si>
  <si>
    <t>2016NHS LanarkshireSingletons</t>
  </si>
  <si>
    <t>2016NHS LanarkshireMultiple</t>
  </si>
  <si>
    <t>2016ScotlandSingletons</t>
  </si>
  <si>
    <t>2016ScotlandMultiple</t>
  </si>
  <si>
    <t>2016ScotlandAll Births</t>
  </si>
  <si>
    <t>2016NHS GrampianAll Births</t>
  </si>
  <si>
    <t>2016NHS GrampianSingletons</t>
  </si>
  <si>
    <t>2016NHS GrampianMultiple</t>
  </si>
  <si>
    <t>2016NHS OrkneyAll Births</t>
  </si>
  <si>
    <t>2016NHS OrkneySingletons</t>
  </si>
  <si>
    <t>2016NHS LothianAll Births</t>
  </si>
  <si>
    <t>2016NHS LothianSingletons</t>
  </si>
  <si>
    <t>2016NHS LothianMultiple</t>
  </si>
  <si>
    <t>2016NHS TaysideAll Births</t>
  </si>
  <si>
    <t>2016NHS TaysideSingletons</t>
  </si>
  <si>
    <t>2016NHS TaysideMultiple</t>
  </si>
  <si>
    <t>2016NHS Forth ValleyAll Births</t>
  </si>
  <si>
    <t>2016NHS Forth ValleySingletons</t>
  </si>
  <si>
    <t>2016NHS Forth ValleyMultiple</t>
  </si>
  <si>
    <t>2016NHS Western IslesAll Births</t>
  </si>
  <si>
    <t>2016NHS Western IslesSingletons</t>
  </si>
  <si>
    <t>2016NHS Dumfries &amp; GallowayAll Births</t>
  </si>
  <si>
    <t>2016NHS Dumfries &amp; GallowaySingletons</t>
  </si>
  <si>
    <t>2016NHS Dumfries &amp; GallowayMultiple</t>
  </si>
  <si>
    <t>2016NHS ShetlandAll Births</t>
  </si>
  <si>
    <t>2016NHS ShetlandSingletons</t>
  </si>
  <si>
    <t>2016NHS ShetlandMultiple</t>
  </si>
  <si>
    <t>A111H_16</t>
  </si>
  <si>
    <t>B120H_16</t>
  </si>
  <si>
    <t>C106H_16</t>
  </si>
  <si>
    <t>C121H_16</t>
  </si>
  <si>
    <t>C206H_16</t>
  </si>
  <si>
    <t>C313H_16</t>
  </si>
  <si>
    <t>C418H_16</t>
  </si>
  <si>
    <t>F705H_16</t>
  </si>
  <si>
    <t>G108H_16</t>
  </si>
  <si>
    <t>G405H_16</t>
  </si>
  <si>
    <t>H103H_16</t>
  </si>
  <si>
    <t>H202H_16</t>
  </si>
  <si>
    <t>H212H_16</t>
  </si>
  <si>
    <t>H214H_16</t>
  </si>
  <si>
    <t>H224H_16</t>
  </si>
  <si>
    <t>H555H_16</t>
  </si>
  <si>
    <t>L308H_16</t>
  </si>
  <si>
    <t>M999H_16</t>
  </si>
  <si>
    <t>N161H_16</t>
  </si>
  <si>
    <t>N333H_16</t>
  </si>
  <si>
    <t>N411H_16</t>
  </si>
  <si>
    <t>R101H_16</t>
  </si>
  <si>
    <t>S308H_16</t>
  </si>
  <si>
    <t>S314H_16</t>
  </si>
  <si>
    <t>T101H_16</t>
  </si>
  <si>
    <t>T202H_16</t>
  </si>
  <si>
    <t>T304H_16</t>
  </si>
  <si>
    <t>T310H_16</t>
  </si>
  <si>
    <t>V217H_16</t>
  </si>
  <si>
    <t>W107H_16</t>
  </si>
  <si>
    <t>Y104H_16</t>
  </si>
  <si>
    <t>Y144H_16</t>
  </si>
  <si>
    <t>Z102H_16</t>
  </si>
  <si>
    <t>4 - Includes cases where mode of delivery is unknown.</t>
  </si>
  <si>
    <r>
      <t>Total</t>
    </r>
    <r>
      <rPr>
        <b/>
        <vertAlign val="superscript"/>
        <sz val="10"/>
        <rFont val="Arial"/>
        <family val="2"/>
      </rPr>
      <t>3</t>
    </r>
  </si>
  <si>
    <r>
      <t>Total</t>
    </r>
    <r>
      <rPr>
        <b/>
        <vertAlign val="superscript"/>
        <sz val="10"/>
        <rFont val="Arial"/>
        <family val="2"/>
      </rPr>
      <t>4</t>
    </r>
  </si>
  <si>
    <r>
      <t>Scotland</t>
    </r>
    <r>
      <rPr>
        <b/>
        <vertAlign val="superscript"/>
        <sz val="10"/>
        <rFont val="Arial"/>
        <family val="2"/>
      </rPr>
      <t>4</t>
    </r>
  </si>
  <si>
    <t>Select number of births:</t>
  </si>
  <si>
    <t>3 - Includes births where NHS Board of residence is unknown or outside Scotland.</t>
  </si>
  <si>
    <t>NHS Board of residence (1998-2016)</t>
  </si>
  <si>
    <r>
      <t>Live births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method of delivery and induced</t>
    </r>
  </si>
  <si>
    <r>
      <t xml:space="preserve">Method of delivery - </t>
    </r>
    <r>
      <rPr>
        <i/>
        <sz val="10"/>
        <rFont val="Arial"/>
        <family val="2"/>
      </rPr>
      <t>percentage</t>
    </r>
  </si>
  <si>
    <r>
      <t>Live births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method of delivery, induced and NHS Board</t>
    </r>
    <r>
      <rPr>
        <b/>
        <vertAlign val="superscript"/>
        <sz val="10"/>
        <rFont val="Arial"/>
        <family val="2"/>
      </rPr>
      <t>3</t>
    </r>
  </si>
  <si>
    <t>Live births by method of delivery and induction</t>
  </si>
</sst>
</file>

<file path=xl/styles.xml><?xml version="1.0" encoding="utf-8"?>
<styleSheet xmlns="http://schemas.openxmlformats.org/spreadsheetml/2006/main">
  <numFmts count="5">
    <numFmt numFmtId="164" formatCode="#\ ###\ ##0;\-#\ ##0;\-\ "/>
    <numFmt numFmtId="165" formatCode="0.0"/>
    <numFmt numFmtId="166" formatCode="0.0;0.0;&quot;-&quot;"/>
    <numFmt numFmtId="167" formatCode="0;0;&quot;-&quot;"/>
    <numFmt numFmtId="168" formatCode="#,##0.0;\-#,##0.0;\-"/>
  </numFmts>
  <fonts count="2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9"/>
      <color indexed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left"/>
    </xf>
    <xf numFmtId="0" fontId="2" fillId="0" borderId="2" xfId="0" applyFont="1" applyBorder="1"/>
    <xf numFmtId="0" fontId="0" fillId="0" borderId="2" xfId="0" applyBorder="1"/>
    <xf numFmtId="0" fontId="2" fillId="0" borderId="0" xfId="0" applyFont="1"/>
    <xf numFmtId="0" fontId="0" fillId="0" borderId="0" xfId="0" applyBorder="1"/>
    <xf numFmtId="164" fontId="5" fillId="0" borderId="0" xfId="0" applyNumberFormat="1" applyFont="1" applyFill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0" xfId="0" applyFont="1"/>
    <xf numFmtId="0" fontId="9" fillId="0" borderId="0" xfId="0" applyFont="1"/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2" xfId="0" applyFont="1" applyBorder="1"/>
    <xf numFmtId="0" fontId="2" fillId="0" borderId="0" xfId="0" applyFont="1" applyAlignment="1">
      <alignment horizontal="left"/>
    </xf>
    <xf numFmtId="166" fontId="4" fillId="0" borderId="0" xfId="0" applyNumberFormat="1" applyFont="1"/>
    <xf numFmtId="166" fontId="10" fillId="0" borderId="0" xfId="0" applyNumberFormat="1" applyFont="1" applyFill="1"/>
    <xf numFmtId="0" fontId="5" fillId="0" borderId="0" xfId="0" applyFont="1" applyBorder="1" applyAlignment="1">
      <alignment horizontal="center"/>
    </xf>
    <xf numFmtId="165" fontId="6" fillId="0" borderId="0" xfId="0" applyNumberFormat="1" applyFont="1" applyAlignment="1">
      <alignment horizontal="left"/>
    </xf>
    <xf numFmtId="0" fontId="11" fillId="0" borderId="0" xfId="0" applyFont="1"/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166" fontId="4" fillId="0" borderId="2" xfId="0" applyNumberFormat="1" applyFont="1" applyBorder="1"/>
    <xf numFmtId="0" fontId="5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Continuous" wrapText="1"/>
    </xf>
    <xf numFmtId="0" fontId="10" fillId="0" borderId="0" xfId="0" applyFont="1"/>
    <xf numFmtId="166" fontId="4" fillId="0" borderId="0" xfId="0" applyNumberFormat="1" applyFont="1" applyFill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Continuous" wrapText="1"/>
    </xf>
    <xf numFmtId="0" fontId="14" fillId="0" borderId="0" xfId="0" applyFont="1"/>
    <xf numFmtId="0" fontId="0" fillId="0" borderId="0" xfId="0" applyAlignment="1">
      <alignment horizontal="center"/>
    </xf>
    <xf numFmtId="0" fontId="7" fillId="0" borderId="0" xfId="1" applyAlignment="1" applyProtection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 applyAlignment="1">
      <alignment horizontal="right"/>
    </xf>
    <xf numFmtId="168" fontId="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2" xfId="0" applyFont="1" applyBorder="1" applyAlignment="1">
      <alignment horizontal="left"/>
    </xf>
    <xf numFmtId="1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8" fontId="4" fillId="0" borderId="2" xfId="0" applyNumberFormat="1" applyFont="1" applyBorder="1" applyAlignment="1">
      <alignment horizontal="right"/>
    </xf>
    <xf numFmtId="0" fontId="13" fillId="0" borderId="2" xfId="0" applyFont="1" applyBorder="1"/>
    <xf numFmtId="164" fontId="5" fillId="0" borderId="2" xfId="0" applyNumberFormat="1" applyFont="1" applyFill="1" applyBorder="1"/>
    <xf numFmtId="167" fontId="5" fillId="0" borderId="2" xfId="0" applyNumberFormat="1" applyFont="1" applyFill="1" applyBorder="1"/>
    <xf numFmtId="166" fontId="4" fillId="0" borderId="2" xfId="0" applyNumberFormat="1" applyFont="1" applyFill="1" applyBorder="1"/>
    <xf numFmtId="0" fontId="4" fillId="0" borderId="2" xfId="0" applyFont="1" applyBorder="1"/>
    <xf numFmtId="166" fontId="4" fillId="0" borderId="0" xfId="0" applyNumberFormat="1" applyFont="1" applyBorder="1"/>
    <xf numFmtId="0" fontId="5" fillId="0" borderId="0" xfId="0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/>
    <xf numFmtId="166" fontId="4" fillId="0" borderId="0" xfId="0" applyNumberFormat="1" applyFont="1" applyFill="1" applyBorder="1"/>
    <xf numFmtId="0" fontId="4" fillId="0" borderId="0" xfId="0" applyFont="1" applyBorder="1"/>
    <xf numFmtId="0" fontId="0" fillId="0" borderId="0" xfId="0" applyNumberForma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Border="1"/>
    <xf numFmtId="3" fontId="5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Border="1"/>
    <xf numFmtId="0" fontId="17" fillId="0" borderId="0" xfId="0" applyFont="1"/>
    <xf numFmtId="0" fontId="17" fillId="0" borderId="2" xfId="0" applyFont="1" applyBorder="1"/>
    <xf numFmtId="0" fontId="18" fillId="0" borderId="0" xfId="0" applyFont="1"/>
    <xf numFmtId="0" fontId="17" fillId="0" borderId="0" xfId="0" applyFont="1" applyBorder="1"/>
    <xf numFmtId="0" fontId="19" fillId="0" borderId="0" xfId="0" applyFont="1"/>
    <xf numFmtId="0" fontId="5" fillId="0" borderId="0" xfId="0" applyFont="1" applyBorder="1" applyAlignment="1">
      <alignment horizontal="left"/>
    </xf>
    <xf numFmtId="3" fontId="1" fillId="0" borderId="0" xfId="0" applyNumberFormat="1" applyFont="1" applyFill="1"/>
    <xf numFmtId="0" fontId="1" fillId="0" borderId="0" xfId="0" applyNumberFormat="1" applyFont="1" applyBorder="1" applyAlignment="1" applyProtection="1">
      <alignment horizontal="left"/>
      <protection locked="0"/>
    </xf>
    <xf numFmtId="0" fontId="11" fillId="0" borderId="2" xfId="0" applyFont="1" applyBorder="1"/>
    <xf numFmtId="0" fontId="2" fillId="0" borderId="0" xfId="0" applyFont="1" applyFill="1" applyBorder="1"/>
    <xf numFmtId="0" fontId="0" fillId="0" borderId="0" xfId="0" applyFill="1"/>
    <xf numFmtId="0" fontId="1" fillId="0" borderId="2" xfId="0" applyFont="1" applyBorder="1"/>
    <xf numFmtId="0" fontId="11" fillId="0" borderId="0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/>
  </sheetViews>
  <sheetFormatPr defaultRowHeight="12.75"/>
  <cols>
    <col min="1" max="1" width="5.7109375" customWidth="1"/>
    <col min="2" max="2" width="47.7109375" bestFit="1" customWidth="1"/>
    <col min="3" max="3" width="61.7109375" customWidth="1"/>
  </cols>
  <sheetData>
    <row r="1" spans="1:3" ht="15">
      <c r="A1" s="36" t="s">
        <v>1553</v>
      </c>
      <c r="C1" s="37"/>
    </row>
    <row r="2" spans="1:3">
      <c r="C2" s="37"/>
    </row>
    <row r="3" spans="1:3">
      <c r="A3" s="14" t="s">
        <v>954</v>
      </c>
      <c r="C3" s="37"/>
    </row>
    <row r="4" spans="1:3">
      <c r="C4" s="37"/>
    </row>
    <row r="5" spans="1:3" ht="15">
      <c r="B5" s="36" t="s">
        <v>1982</v>
      </c>
      <c r="C5" s="37"/>
    </row>
    <row r="6" spans="1:3">
      <c r="C6" s="37"/>
    </row>
    <row r="7" spans="1:3">
      <c r="A7" s="14" t="s">
        <v>955</v>
      </c>
      <c r="C7" s="37"/>
    </row>
    <row r="9" spans="1:3">
      <c r="B9" s="38" t="s">
        <v>1886</v>
      </c>
    </row>
    <row r="10" spans="1:3">
      <c r="B10" s="38" t="s">
        <v>1978</v>
      </c>
      <c r="C10" s="39" t="s">
        <v>1885</v>
      </c>
    </row>
    <row r="11" spans="1:3">
      <c r="B11" s="38" t="s">
        <v>1887</v>
      </c>
      <c r="C11" s="39" t="s">
        <v>956</v>
      </c>
    </row>
    <row r="12" spans="1:3">
      <c r="B12" s="38" t="s">
        <v>1883</v>
      </c>
      <c r="C12" s="37" t="s">
        <v>957</v>
      </c>
    </row>
    <row r="13" spans="1:3">
      <c r="B13" s="38" t="s">
        <v>1888</v>
      </c>
      <c r="C13" s="37" t="s">
        <v>957</v>
      </c>
    </row>
    <row r="15" spans="1:3">
      <c r="C15" s="39" t="s">
        <v>1436</v>
      </c>
    </row>
  </sheetData>
  <phoneticPr fontId="8" type="noConversion"/>
  <hyperlinks>
    <hyperlink ref="B9" location="'Scotland (1976-2016)'!A1" display="Scotland (1976-2016)"/>
    <hyperlink ref="B10" location="'NHS Board (1998-2016)'!A1" display="NHS Board of residence (1998-2016)"/>
    <hyperlink ref="B12" location="'2015'!A1" display="Hospital - all live births (2015)"/>
    <hyperlink ref="B11" location="'2015'!A1" display="Hospital - all live births (2015)"/>
    <hyperlink ref="B13" location="'2014'!A1" display="Hospital - all live births (2014)"/>
  </hyperlinks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866"/>
  <sheetViews>
    <sheetView workbookViewId="0">
      <selection activeCell="P25" sqref="P25"/>
    </sheetView>
  </sheetViews>
  <sheetFormatPr defaultRowHeight="12.75"/>
  <sheetData>
    <row r="1" spans="1:13">
      <c r="A1" t="s">
        <v>699</v>
      </c>
      <c r="B1" t="s">
        <v>251</v>
      </c>
      <c r="C1" t="s">
        <v>713</v>
      </c>
      <c r="D1" t="s">
        <v>700</v>
      </c>
      <c r="E1" t="s">
        <v>253</v>
      </c>
      <c r="F1" t="s">
        <v>701</v>
      </c>
      <c r="G1" t="s">
        <v>702</v>
      </c>
      <c r="H1" t="s">
        <v>703</v>
      </c>
      <c r="I1" t="s">
        <v>704</v>
      </c>
      <c r="J1" t="s">
        <v>705</v>
      </c>
      <c r="K1" t="s">
        <v>706</v>
      </c>
      <c r="L1" t="s">
        <v>707</v>
      </c>
      <c r="M1" t="s">
        <v>708</v>
      </c>
    </row>
    <row r="2" spans="1:13">
      <c r="A2" t="s">
        <v>380</v>
      </c>
      <c r="B2">
        <v>1998</v>
      </c>
      <c r="C2" t="s">
        <v>347</v>
      </c>
      <c r="D2" t="s">
        <v>248</v>
      </c>
      <c r="E2">
        <v>4036</v>
      </c>
      <c r="F2">
        <v>70.242814667988114</v>
      </c>
      <c r="G2">
        <v>6.9871159563924676</v>
      </c>
      <c r="H2">
        <v>1.734390485629336</v>
      </c>
      <c r="I2">
        <v>0.44598612487611494</v>
      </c>
      <c r="J2">
        <v>8.1516352824578799</v>
      </c>
      <c r="K2">
        <v>12.438057482656095</v>
      </c>
      <c r="L2">
        <v>0</v>
      </c>
      <c r="M2">
        <v>23.166501486620415</v>
      </c>
    </row>
    <row r="3" spans="1:13">
      <c r="A3" t="s">
        <v>381</v>
      </c>
      <c r="B3">
        <v>1998</v>
      </c>
      <c r="C3" t="s">
        <v>347</v>
      </c>
      <c r="D3" t="s">
        <v>249</v>
      </c>
      <c r="E3">
        <v>3914</v>
      </c>
      <c r="F3">
        <v>71.614716402657137</v>
      </c>
      <c r="G3">
        <v>6.7705671946857438</v>
      </c>
      <c r="H3">
        <v>1.660705160960654</v>
      </c>
      <c r="I3">
        <v>0.15329586101175269</v>
      </c>
      <c r="J3">
        <v>8.0224833929483896</v>
      </c>
      <c r="K3">
        <v>11.778231987736332</v>
      </c>
      <c r="L3">
        <v>0</v>
      </c>
      <c r="M3">
        <v>22.841083290751151</v>
      </c>
    </row>
    <row r="4" spans="1:13">
      <c r="A4" t="s">
        <v>382</v>
      </c>
      <c r="B4">
        <v>1998</v>
      </c>
      <c r="C4" t="s">
        <v>347</v>
      </c>
      <c r="D4" t="s">
        <v>262</v>
      </c>
      <c r="E4">
        <v>122</v>
      </c>
      <c r="F4">
        <v>26.229508196721312</v>
      </c>
      <c r="G4">
        <v>13.934426229508196</v>
      </c>
      <c r="H4">
        <v>4.0983606557377046</v>
      </c>
      <c r="I4">
        <v>9.8360655737704921</v>
      </c>
      <c r="J4">
        <v>12.295081967213115</v>
      </c>
      <c r="K4">
        <v>33.606557377049178</v>
      </c>
      <c r="L4">
        <v>0</v>
      </c>
      <c r="M4">
        <v>33.606557377049178</v>
      </c>
    </row>
    <row r="5" spans="1:13">
      <c r="A5" t="s">
        <v>1340</v>
      </c>
      <c r="B5">
        <v>1998</v>
      </c>
      <c r="C5" t="s">
        <v>1329</v>
      </c>
      <c r="D5" t="s">
        <v>248</v>
      </c>
      <c r="E5">
        <v>1034</v>
      </c>
      <c r="F5">
        <v>65.957446808510639</v>
      </c>
      <c r="G5">
        <v>8.9941972920696323</v>
      </c>
      <c r="H5">
        <v>6.2862669245647966</v>
      </c>
      <c r="I5">
        <v>0.77369439071566737</v>
      </c>
      <c r="J5">
        <v>6.7698259187620886</v>
      </c>
      <c r="K5">
        <v>11.218568665377177</v>
      </c>
      <c r="L5">
        <v>0</v>
      </c>
      <c r="M5">
        <v>19.05222437137331</v>
      </c>
    </row>
    <row r="6" spans="1:13">
      <c r="A6" t="s">
        <v>1341</v>
      </c>
      <c r="B6">
        <v>1998</v>
      </c>
      <c r="C6" t="s">
        <v>1329</v>
      </c>
      <c r="D6" t="s">
        <v>249</v>
      </c>
      <c r="E6">
        <v>1010</v>
      </c>
      <c r="F6">
        <v>67.128712871287135</v>
      </c>
      <c r="G6">
        <v>9.1089108910891081</v>
      </c>
      <c r="H6">
        <v>6.3366336633663369</v>
      </c>
      <c r="I6">
        <v>0.39603960396039606</v>
      </c>
      <c r="J6">
        <v>6.5346534653465351</v>
      </c>
      <c r="K6">
        <v>10.495049504950495</v>
      </c>
      <c r="L6">
        <v>0</v>
      </c>
      <c r="M6">
        <v>19.10891089108911</v>
      </c>
    </row>
    <row r="7" spans="1:13">
      <c r="A7" t="s">
        <v>1342</v>
      </c>
      <c r="B7">
        <v>1998</v>
      </c>
      <c r="C7" t="s">
        <v>1329</v>
      </c>
      <c r="D7" t="s">
        <v>262</v>
      </c>
      <c r="E7">
        <v>24</v>
      </c>
      <c r="F7">
        <v>16.666666666666664</v>
      </c>
      <c r="G7">
        <v>4.1666666666666661</v>
      </c>
      <c r="H7">
        <v>4.1666666666666661</v>
      </c>
      <c r="I7">
        <v>16.666666666666664</v>
      </c>
      <c r="J7">
        <v>16.666666666666664</v>
      </c>
      <c r="K7">
        <v>41.666666666666671</v>
      </c>
      <c r="L7">
        <v>0</v>
      </c>
      <c r="M7">
        <v>16.666666666666664</v>
      </c>
    </row>
    <row r="8" spans="1:13">
      <c r="A8" t="s">
        <v>1343</v>
      </c>
      <c r="B8">
        <v>1998</v>
      </c>
      <c r="C8" t="s">
        <v>1330</v>
      </c>
      <c r="D8" t="s">
        <v>248</v>
      </c>
      <c r="E8">
        <v>3689</v>
      </c>
      <c r="F8">
        <v>71.970723773380314</v>
      </c>
      <c r="G8">
        <v>4.8251558687991327</v>
      </c>
      <c r="H8">
        <v>3.7408511791813503</v>
      </c>
      <c r="I8">
        <v>0.4066142586066685</v>
      </c>
      <c r="J8">
        <v>6.3160748170235843</v>
      </c>
      <c r="K8">
        <v>12.605042016806722</v>
      </c>
      <c r="L8">
        <v>0.13553808620222282</v>
      </c>
      <c r="M8">
        <v>23.149905123339661</v>
      </c>
    </row>
    <row r="9" spans="1:13">
      <c r="A9" t="s">
        <v>1344</v>
      </c>
      <c r="B9">
        <v>1998</v>
      </c>
      <c r="C9" t="s">
        <v>1330</v>
      </c>
      <c r="D9" t="s">
        <v>249</v>
      </c>
      <c r="E9">
        <v>3614</v>
      </c>
      <c r="F9">
        <v>72.689540675152188</v>
      </c>
      <c r="G9">
        <v>4.8146098505810739</v>
      </c>
      <c r="H9">
        <v>3.6801328168234644</v>
      </c>
      <c r="I9">
        <v>0.22136137244050913</v>
      </c>
      <c r="J9">
        <v>6.1427780852241289</v>
      </c>
      <c r="K9">
        <v>12.31322634200332</v>
      </c>
      <c r="L9">
        <v>0.13835085777531819</v>
      </c>
      <c r="M9">
        <v>23.187603763143329</v>
      </c>
    </row>
    <row r="10" spans="1:13">
      <c r="A10" t="s">
        <v>1345</v>
      </c>
      <c r="B10">
        <v>1998</v>
      </c>
      <c r="C10" t="s">
        <v>1330</v>
      </c>
      <c r="D10" t="s">
        <v>262</v>
      </c>
      <c r="E10">
        <v>75</v>
      </c>
      <c r="F10">
        <v>37.333333333333336</v>
      </c>
      <c r="G10">
        <v>5.3333333333333339</v>
      </c>
      <c r="H10">
        <v>6.666666666666667</v>
      </c>
      <c r="I10">
        <v>9.3333333333333339</v>
      </c>
      <c r="J10">
        <v>14.666666666666666</v>
      </c>
      <c r="K10">
        <v>26.666666666666668</v>
      </c>
      <c r="L10">
        <v>0</v>
      </c>
      <c r="M10">
        <v>21.333333333333336</v>
      </c>
    </row>
    <row r="11" spans="1:13">
      <c r="A11" t="s">
        <v>383</v>
      </c>
      <c r="B11">
        <v>1998</v>
      </c>
      <c r="C11" t="s">
        <v>349</v>
      </c>
      <c r="D11" t="s">
        <v>248</v>
      </c>
      <c r="E11">
        <v>13889</v>
      </c>
      <c r="F11">
        <v>67.744258045935638</v>
      </c>
      <c r="G11">
        <v>8.4095327237382094</v>
      </c>
      <c r="H11">
        <v>4.2047663618691047</v>
      </c>
      <c r="I11">
        <v>0.57599539203686367</v>
      </c>
      <c r="J11">
        <v>7.7903376772985808</v>
      </c>
      <c r="K11">
        <v>11.275109799121608</v>
      </c>
      <c r="L11">
        <v>0</v>
      </c>
      <c r="M11">
        <v>29.656562747498022</v>
      </c>
    </row>
    <row r="12" spans="1:13">
      <c r="A12" t="s">
        <v>384</v>
      </c>
      <c r="B12">
        <v>1998</v>
      </c>
      <c r="C12" t="s">
        <v>349</v>
      </c>
      <c r="D12" t="s">
        <v>249</v>
      </c>
      <c r="E12">
        <v>13512</v>
      </c>
      <c r="F12">
        <v>68.812907045589114</v>
      </c>
      <c r="G12">
        <v>8.3703374777975146</v>
      </c>
      <c r="H12">
        <v>4.2036708111308467</v>
      </c>
      <c r="I12">
        <v>0.3256364712847839</v>
      </c>
      <c r="J12">
        <v>7.4896388395500297</v>
      </c>
      <c r="K12">
        <v>10.79780935464772</v>
      </c>
      <c r="L12">
        <v>0</v>
      </c>
      <c r="M12">
        <v>29.425695677915925</v>
      </c>
    </row>
    <row r="13" spans="1:13">
      <c r="A13" t="s">
        <v>385</v>
      </c>
      <c r="B13">
        <v>1998</v>
      </c>
      <c r="C13" t="s">
        <v>349</v>
      </c>
      <c r="D13" t="s">
        <v>262</v>
      </c>
      <c r="E13">
        <v>377</v>
      </c>
      <c r="F13">
        <v>29.442970822281168</v>
      </c>
      <c r="G13">
        <v>9.8143236074270561</v>
      </c>
      <c r="H13">
        <v>4.2440318302387263</v>
      </c>
      <c r="I13">
        <v>9.549071618037134</v>
      </c>
      <c r="J13">
        <v>18.567639257294431</v>
      </c>
      <c r="K13">
        <v>28.381962864721483</v>
      </c>
      <c r="L13">
        <v>0</v>
      </c>
      <c r="M13">
        <v>37.931034482758619</v>
      </c>
    </row>
    <row r="14" spans="1:13">
      <c r="A14" t="s">
        <v>1346</v>
      </c>
      <c r="B14">
        <v>1998</v>
      </c>
      <c r="C14" t="s">
        <v>1333</v>
      </c>
      <c r="D14" t="s">
        <v>248</v>
      </c>
      <c r="E14">
        <v>3281</v>
      </c>
      <c r="F14">
        <v>69.673879914660162</v>
      </c>
      <c r="G14">
        <v>5.1813471502590671</v>
      </c>
      <c r="H14">
        <v>5.2423041755562334</v>
      </c>
      <c r="I14">
        <v>0.82291984151173414</v>
      </c>
      <c r="J14">
        <v>6.8576653459311192</v>
      </c>
      <c r="K14">
        <v>12.160926546784518</v>
      </c>
      <c r="L14">
        <v>6.0957025297165492E-2</v>
      </c>
      <c r="M14">
        <v>27.583053946967389</v>
      </c>
    </row>
    <row r="15" spans="1:13">
      <c r="A15" t="s">
        <v>1347</v>
      </c>
      <c r="B15">
        <v>1998</v>
      </c>
      <c r="C15" t="s">
        <v>1333</v>
      </c>
      <c r="D15" t="s">
        <v>249</v>
      </c>
      <c r="E15">
        <v>3186</v>
      </c>
      <c r="F15">
        <v>70.747018204645315</v>
      </c>
      <c r="G15">
        <v>5.2102950408035156</v>
      </c>
      <c r="H15">
        <v>5.3358443188951661</v>
      </c>
      <c r="I15">
        <v>0.53358443188951665</v>
      </c>
      <c r="J15">
        <v>6.5913370998116756</v>
      </c>
      <c r="K15">
        <v>11.519146264908976</v>
      </c>
      <c r="L15">
        <v>6.2774639045825489E-2</v>
      </c>
      <c r="M15">
        <v>27.777777777777779</v>
      </c>
    </row>
    <row r="16" spans="1:13">
      <c r="A16" t="s">
        <v>1348</v>
      </c>
      <c r="B16">
        <v>1998</v>
      </c>
      <c r="C16" t="s">
        <v>1333</v>
      </c>
      <c r="D16" t="s">
        <v>262</v>
      </c>
      <c r="E16">
        <v>95</v>
      </c>
      <c r="F16">
        <v>33.684210526315788</v>
      </c>
      <c r="G16">
        <v>4.2105263157894735</v>
      </c>
      <c r="H16">
        <v>2.1052631578947367</v>
      </c>
      <c r="I16">
        <v>10.526315789473683</v>
      </c>
      <c r="J16">
        <v>15.789473684210526</v>
      </c>
      <c r="K16">
        <v>33.684210526315788</v>
      </c>
      <c r="L16">
        <v>0</v>
      </c>
      <c r="M16">
        <v>21.052631578947366</v>
      </c>
    </row>
    <row r="17" spans="1:13">
      <c r="A17" t="s">
        <v>1349</v>
      </c>
      <c r="B17">
        <v>1998</v>
      </c>
      <c r="C17" t="s">
        <v>1334</v>
      </c>
      <c r="D17" t="s">
        <v>248</v>
      </c>
      <c r="E17">
        <v>7377</v>
      </c>
      <c r="F17">
        <v>70.909583841670056</v>
      </c>
      <c r="G17">
        <v>5.6933712891419272</v>
      </c>
      <c r="H17">
        <v>4.4598075098278436</v>
      </c>
      <c r="I17">
        <v>0.48800325335502232</v>
      </c>
      <c r="J17">
        <v>7.9978310966517556</v>
      </c>
      <c r="K17">
        <v>10.451403009353395</v>
      </c>
      <c r="L17">
        <v>0</v>
      </c>
      <c r="M17">
        <v>26.58262166192219</v>
      </c>
    </row>
    <row r="18" spans="1:13">
      <c r="A18" t="s">
        <v>1350</v>
      </c>
      <c r="B18">
        <v>1998</v>
      </c>
      <c r="C18" t="s">
        <v>1334</v>
      </c>
      <c r="D18" t="s">
        <v>249</v>
      </c>
      <c r="E18">
        <v>7188</v>
      </c>
      <c r="F18">
        <v>71.911519198664436</v>
      </c>
      <c r="G18">
        <v>5.6343906510851411</v>
      </c>
      <c r="H18">
        <v>4.4936004451864218</v>
      </c>
      <c r="I18">
        <v>0.26432943795214248</v>
      </c>
      <c r="J18">
        <v>7.8185865331107403</v>
      </c>
      <c r="K18">
        <v>9.877573734001114</v>
      </c>
      <c r="L18">
        <v>0</v>
      </c>
      <c r="M18">
        <v>26.613800779076236</v>
      </c>
    </row>
    <row r="19" spans="1:13">
      <c r="A19" t="s">
        <v>1351</v>
      </c>
      <c r="B19">
        <v>1998</v>
      </c>
      <c r="C19" t="s">
        <v>1334</v>
      </c>
      <c r="D19" t="s">
        <v>262</v>
      </c>
      <c r="E19">
        <v>189</v>
      </c>
      <c r="F19">
        <v>32.804232804232804</v>
      </c>
      <c r="G19">
        <v>7.9365079365079358</v>
      </c>
      <c r="H19">
        <v>3.1746031746031744</v>
      </c>
      <c r="I19">
        <v>8.9947089947089935</v>
      </c>
      <c r="J19">
        <v>14.814814814814813</v>
      </c>
      <c r="K19">
        <v>32.275132275132272</v>
      </c>
      <c r="L19">
        <v>0</v>
      </c>
      <c r="M19">
        <v>25.396825396825395</v>
      </c>
    </row>
    <row r="20" spans="1:13">
      <c r="A20" t="s">
        <v>1352</v>
      </c>
      <c r="B20">
        <v>1998</v>
      </c>
      <c r="C20" t="s">
        <v>1328</v>
      </c>
      <c r="D20" t="s">
        <v>249</v>
      </c>
      <c r="E20">
        <v>56465</v>
      </c>
      <c r="F20">
        <v>70.397591428318435</v>
      </c>
      <c r="G20">
        <v>7.2522801735588418</v>
      </c>
      <c r="H20">
        <v>4.2699017090232889</v>
      </c>
      <c r="I20">
        <v>0.38253785530859824</v>
      </c>
      <c r="J20">
        <v>6.657221287523245</v>
      </c>
      <c r="K20">
        <v>11.020986451784291</v>
      </c>
      <c r="L20">
        <v>1.9481094483308248E-2</v>
      </c>
      <c r="M20">
        <v>25.3927211546976</v>
      </c>
    </row>
    <row r="21" spans="1:13">
      <c r="A21" t="s">
        <v>1353</v>
      </c>
      <c r="B21">
        <v>1998</v>
      </c>
      <c r="C21" t="s">
        <v>1328</v>
      </c>
      <c r="D21" t="s">
        <v>262</v>
      </c>
      <c r="E21">
        <v>1613</v>
      </c>
      <c r="F21">
        <v>30.440173589584624</v>
      </c>
      <c r="G21">
        <v>7.8735275883446993</v>
      </c>
      <c r="H21">
        <v>4.8977061376317428</v>
      </c>
      <c r="I21">
        <v>9.423434593924366</v>
      </c>
      <c r="J21">
        <v>15.871047737135772</v>
      </c>
      <c r="K21">
        <v>31.494110353378797</v>
      </c>
      <c r="L21">
        <v>0</v>
      </c>
      <c r="M21">
        <v>29.882207067575944</v>
      </c>
    </row>
    <row r="22" spans="1:13">
      <c r="A22" t="s">
        <v>1354</v>
      </c>
      <c r="B22">
        <v>1998</v>
      </c>
      <c r="C22" t="s">
        <v>1328</v>
      </c>
      <c r="D22" t="s">
        <v>248</v>
      </c>
      <c r="E22">
        <v>58078</v>
      </c>
      <c r="F22">
        <v>69.287854264954035</v>
      </c>
      <c r="G22">
        <v>7.2695340748648363</v>
      </c>
      <c r="H22">
        <v>4.2873377182409866</v>
      </c>
      <c r="I22">
        <v>0.63363063466372815</v>
      </c>
      <c r="J22">
        <v>6.91311684286649</v>
      </c>
      <c r="K22">
        <v>11.589586418265093</v>
      </c>
      <c r="L22">
        <v>1.8940046144839701E-2</v>
      </c>
      <c r="M22">
        <v>25.517407624229481</v>
      </c>
    </row>
    <row r="23" spans="1:13">
      <c r="A23" t="s">
        <v>1355</v>
      </c>
      <c r="B23">
        <v>1998</v>
      </c>
      <c r="C23" t="s">
        <v>1332</v>
      </c>
      <c r="D23" t="s">
        <v>248</v>
      </c>
      <c r="E23">
        <v>5973</v>
      </c>
      <c r="F23">
        <v>67.135442826050564</v>
      </c>
      <c r="G23">
        <v>6.8642223338355928</v>
      </c>
      <c r="H23">
        <v>7.1320944249121041</v>
      </c>
      <c r="I23">
        <v>0.87058429599866061</v>
      </c>
      <c r="J23">
        <v>5.5248618784530388</v>
      </c>
      <c r="K23">
        <v>12.45605223505776</v>
      </c>
      <c r="L23">
        <v>1.674200569228193E-2</v>
      </c>
      <c r="M23">
        <v>22.551481667503769</v>
      </c>
    </row>
    <row r="24" spans="1:13">
      <c r="A24" t="s">
        <v>1437</v>
      </c>
      <c r="B24">
        <v>1998</v>
      </c>
      <c r="C24" t="s">
        <v>1332</v>
      </c>
      <c r="D24" t="s">
        <v>249</v>
      </c>
      <c r="E24">
        <v>5823</v>
      </c>
      <c r="F24">
        <v>68.126395328868284</v>
      </c>
      <c r="G24">
        <v>7.0066975785677483</v>
      </c>
      <c r="H24">
        <v>6.8693113515370081</v>
      </c>
      <c r="I24">
        <v>0.77279752704791349</v>
      </c>
      <c r="J24">
        <v>5.3237162974411811</v>
      </c>
      <c r="K24">
        <v>11.883908638159024</v>
      </c>
      <c r="L24">
        <v>1.717327837884252E-2</v>
      </c>
      <c r="M24">
        <v>22.514167954662547</v>
      </c>
    </row>
    <row r="25" spans="1:13">
      <c r="A25" t="s">
        <v>1438</v>
      </c>
      <c r="B25">
        <v>1998</v>
      </c>
      <c r="C25" t="s">
        <v>1332</v>
      </c>
      <c r="D25" t="s">
        <v>262</v>
      </c>
      <c r="E25">
        <v>150</v>
      </c>
      <c r="F25">
        <v>28.666666666666668</v>
      </c>
      <c r="G25">
        <v>1.3333333333333335</v>
      </c>
      <c r="H25">
        <v>17.333333333333336</v>
      </c>
      <c r="I25">
        <v>4.666666666666667</v>
      </c>
      <c r="J25">
        <v>13.333333333333334</v>
      </c>
      <c r="K25">
        <v>34.666666666666671</v>
      </c>
      <c r="L25">
        <v>0</v>
      </c>
      <c r="M25">
        <v>24</v>
      </c>
    </row>
    <row r="26" spans="1:13">
      <c r="A26" t="s">
        <v>395</v>
      </c>
      <c r="B26">
        <v>1998</v>
      </c>
      <c r="C26" t="s">
        <v>1336</v>
      </c>
      <c r="D26" t="s">
        <v>248</v>
      </c>
      <c r="E26">
        <v>208</v>
      </c>
      <c r="F26">
        <v>71.634615384615387</v>
      </c>
      <c r="G26">
        <v>6.25</v>
      </c>
      <c r="H26">
        <v>2.4038461538461542</v>
      </c>
      <c r="I26">
        <v>1.4423076923076923</v>
      </c>
      <c r="J26">
        <v>5.7692307692307692</v>
      </c>
      <c r="K26">
        <v>12.5</v>
      </c>
      <c r="L26">
        <v>0</v>
      </c>
      <c r="M26">
        <v>12.980769230769232</v>
      </c>
    </row>
    <row r="27" spans="1:13">
      <c r="A27" t="s">
        <v>396</v>
      </c>
      <c r="B27">
        <v>1998</v>
      </c>
      <c r="C27" t="s">
        <v>1336</v>
      </c>
      <c r="D27" t="s">
        <v>249</v>
      </c>
      <c r="E27">
        <v>206</v>
      </c>
      <c r="F27">
        <v>72.330097087378647</v>
      </c>
      <c r="G27">
        <v>6.3106796116504853</v>
      </c>
      <c r="H27">
        <v>2.4271844660194173</v>
      </c>
      <c r="I27">
        <v>1.4563106796116505</v>
      </c>
      <c r="J27">
        <v>5.825242718446602</v>
      </c>
      <c r="K27">
        <v>11.650485436893204</v>
      </c>
      <c r="L27">
        <v>0</v>
      </c>
      <c r="M27">
        <v>13.106796116504855</v>
      </c>
    </row>
    <row r="28" spans="1:13">
      <c r="A28" t="s">
        <v>397</v>
      </c>
      <c r="B28">
        <v>1998</v>
      </c>
      <c r="C28" t="s">
        <v>1336</v>
      </c>
      <c r="D28" t="s">
        <v>262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100</v>
      </c>
      <c r="L28">
        <v>0</v>
      </c>
      <c r="M28">
        <v>0</v>
      </c>
    </row>
    <row r="29" spans="1:13">
      <c r="A29" t="s">
        <v>1439</v>
      </c>
      <c r="B29">
        <v>1998</v>
      </c>
      <c r="C29" t="s">
        <v>1335</v>
      </c>
      <c r="D29" t="s">
        <v>248</v>
      </c>
      <c r="E29">
        <v>8888</v>
      </c>
      <c r="F29">
        <v>69.138163816381635</v>
      </c>
      <c r="G29">
        <v>7.8307830783078307</v>
      </c>
      <c r="H29">
        <v>3.8141314131413138</v>
      </c>
      <c r="I29">
        <v>0.66381638163816381</v>
      </c>
      <c r="J29">
        <v>6.3568856885688572</v>
      </c>
      <c r="K29">
        <v>12.184968496849685</v>
      </c>
      <c r="L29">
        <v>1.1251125112511249E-2</v>
      </c>
      <c r="M29">
        <v>24.234923492349235</v>
      </c>
    </row>
    <row r="30" spans="1:13">
      <c r="A30" t="s">
        <v>1440</v>
      </c>
      <c r="B30">
        <v>1998</v>
      </c>
      <c r="C30" t="s">
        <v>1335</v>
      </c>
      <c r="D30" t="s">
        <v>249</v>
      </c>
      <c r="E30">
        <v>8605</v>
      </c>
      <c r="F30">
        <v>70.366066240557814</v>
      </c>
      <c r="G30">
        <v>7.8675188843695523</v>
      </c>
      <c r="H30">
        <v>3.8814642649622311</v>
      </c>
      <c r="I30">
        <v>0.37187681580476467</v>
      </c>
      <c r="J30">
        <v>5.9965136548518299</v>
      </c>
      <c r="K30">
        <v>11.504938988959907</v>
      </c>
      <c r="L30">
        <v>1.1621150493898899E-2</v>
      </c>
      <c r="M30">
        <v>24.079023823358511</v>
      </c>
    </row>
    <row r="31" spans="1:13">
      <c r="A31" t="s">
        <v>1441</v>
      </c>
      <c r="B31">
        <v>1998</v>
      </c>
      <c r="C31" t="s">
        <v>1335</v>
      </c>
      <c r="D31" t="s">
        <v>262</v>
      </c>
      <c r="E31">
        <v>283</v>
      </c>
      <c r="F31">
        <v>31.802120141342755</v>
      </c>
      <c r="G31">
        <v>6.7137809187279158</v>
      </c>
      <c r="H31">
        <v>1.7667844522968199</v>
      </c>
      <c r="I31">
        <v>9.5406360424028271</v>
      </c>
      <c r="J31">
        <v>17.314487632508836</v>
      </c>
      <c r="K31">
        <v>32.862190812720847</v>
      </c>
      <c r="L31">
        <v>0</v>
      </c>
      <c r="M31">
        <v>28.975265017667844</v>
      </c>
    </row>
    <row r="32" spans="1:13">
      <c r="A32" t="s">
        <v>1442</v>
      </c>
      <c r="B32">
        <v>1998</v>
      </c>
      <c r="C32" t="s">
        <v>1338</v>
      </c>
      <c r="D32" t="s">
        <v>248</v>
      </c>
      <c r="E32">
        <v>4288</v>
      </c>
      <c r="F32">
        <v>67.397388059701484</v>
      </c>
      <c r="G32">
        <v>12.056902985074627</v>
      </c>
      <c r="H32">
        <v>3.5214552238805972</v>
      </c>
      <c r="I32">
        <v>0.69962686567164178</v>
      </c>
      <c r="J32">
        <v>6.4365671641791051</v>
      </c>
      <c r="K32">
        <v>9.8647388059701502</v>
      </c>
      <c r="L32">
        <v>2.3320895522388061E-2</v>
      </c>
      <c r="M32">
        <v>20.265858208955223</v>
      </c>
    </row>
    <row r="33" spans="1:13">
      <c r="A33" t="s">
        <v>1443</v>
      </c>
      <c r="B33">
        <v>1998</v>
      </c>
      <c r="C33" t="s">
        <v>1338</v>
      </c>
      <c r="D33" t="s">
        <v>249</v>
      </c>
      <c r="E33">
        <v>4182</v>
      </c>
      <c r="F33">
        <v>68.340506934481098</v>
      </c>
      <c r="G33">
        <v>12.003825920612147</v>
      </c>
      <c r="H33">
        <v>3.4433285509325682</v>
      </c>
      <c r="I33">
        <v>0.43041606886657102</v>
      </c>
      <c r="J33">
        <v>6.264945002391201</v>
      </c>
      <c r="K33">
        <v>9.4930655188904822</v>
      </c>
      <c r="L33">
        <v>2.3912003825920611E-2</v>
      </c>
      <c r="M33">
        <v>19.823051171688189</v>
      </c>
    </row>
    <row r="34" spans="1:13">
      <c r="A34" t="s">
        <v>1444</v>
      </c>
      <c r="B34">
        <v>1998</v>
      </c>
      <c r="C34" t="s">
        <v>1338</v>
      </c>
      <c r="D34" t="s">
        <v>262</v>
      </c>
      <c r="E34">
        <v>106</v>
      </c>
      <c r="F34">
        <v>30.188679245283019</v>
      </c>
      <c r="G34">
        <v>14.150943396226415</v>
      </c>
      <c r="H34">
        <v>6.6037735849056602</v>
      </c>
      <c r="I34">
        <v>11.320754716981133</v>
      </c>
      <c r="J34">
        <v>13.20754716981132</v>
      </c>
      <c r="K34">
        <v>24.528301886792452</v>
      </c>
      <c r="L34">
        <v>0</v>
      </c>
      <c r="M34">
        <v>37.735849056603776</v>
      </c>
    </row>
    <row r="35" spans="1:13">
      <c r="A35" t="s">
        <v>1445</v>
      </c>
      <c r="B35">
        <v>1998</v>
      </c>
      <c r="C35" t="s">
        <v>1331</v>
      </c>
      <c r="D35" t="s">
        <v>248</v>
      </c>
      <c r="E35">
        <v>3165</v>
      </c>
      <c r="F35">
        <v>71.532385466034754</v>
      </c>
      <c r="G35">
        <v>6.22432859399684</v>
      </c>
      <c r="H35">
        <v>4.3601895734597154</v>
      </c>
      <c r="I35">
        <v>0.7582938388625593</v>
      </c>
      <c r="J35">
        <v>4.7709320695102679</v>
      </c>
      <c r="K35">
        <v>12.322274881516588</v>
      </c>
      <c r="L35">
        <v>3.15955766192733E-2</v>
      </c>
      <c r="M35">
        <v>30.205371248025276</v>
      </c>
    </row>
    <row r="36" spans="1:13">
      <c r="A36" t="s">
        <v>1446</v>
      </c>
      <c r="B36">
        <v>1998</v>
      </c>
      <c r="C36" t="s">
        <v>1331</v>
      </c>
      <c r="D36" t="s">
        <v>249</v>
      </c>
      <c r="E36">
        <v>3062</v>
      </c>
      <c r="F36">
        <v>72.8282168517309</v>
      </c>
      <c r="G36">
        <v>6.139777922926192</v>
      </c>
      <c r="H36">
        <v>4.4415414761593732</v>
      </c>
      <c r="I36">
        <v>0.39190071848465058</v>
      </c>
      <c r="J36">
        <v>4.6048334421946437</v>
      </c>
      <c r="K36">
        <v>11.561071195297192</v>
      </c>
      <c r="L36">
        <v>3.2658393207054208E-2</v>
      </c>
      <c r="M36">
        <v>30.111038536903983</v>
      </c>
    </row>
    <row r="37" spans="1:13">
      <c r="A37" t="s">
        <v>1447</v>
      </c>
      <c r="B37">
        <v>1998</v>
      </c>
      <c r="C37" t="s">
        <v>1331</v>
      </c>
      <c r="D37" t="s">
        <v>262</v>
      </c>
      <c r="E37">
        <v>103</v>
      </c>
      <c r="F37">
        <v>33.009708737864081</v>
      </c>
      <c r="G37">
        <v>8.7378640776699026</v>
      </c>
      <c r="H37">
        <v>1.9417475728155338</v>
      </c>
      <c r="I37">
        <v>11.650485436893204</v>
      </c>
      <c r="J37">
        <v>9.7087378640776691</v>
      </c>
      <c r="K37">
        <v>34.95145631067961</v>
      </c>
      <c r="L37">
        <v>0</v>
      </c>
      <c r="M37">
        <v>33.009708737864081</v>
      </c>
    </row>
    <row r="38" spans="1:13">
      <c r="A38" t="s">
        <v>398</v>
      </c>
      <c r="B38">
        <v>1998</v>
      </c>
      <c r="C38" t="s">
        <v>1339</v>
      </c>
      <c r="D38" t="s">
        <v>248</v>
      </c>
      <c r="E38">
        <v>232</v>
      </c>
      <c r="F38">
        <v>68.534482758620683</v>
      </c>
      <c r="G38">
        <v>6.0344827586206895</v>
      </c>
      <c r="H38">
        <v>6.0344827586206895</v>
      </c>
      <c r="I38">
        <v>0.86206896551724133</v>
      </c>
      <c r="J38">
        <v>8.6206896551724146</v>
      </c>
      <c r="K38">
        <v>9.9137931034482758</v>
      </c>
      <c r="L38">
        <v>0</v>
      </c>
      <c r="M38">
        <v>30.603448275862068</v>
      </c>
    </row>
    <row r="39" spans="1:13">
      <c r="A39" t="s">
        <v>399</v>
      </c>
      <c r="B39">
        <v>1998</v>
      </c>
      <c r="C39" t="s">
        <v>1339</v>
      </c>
      <c r="D39" t="s">
        <v>249</v>
      </c>
      <c r="E39">
        <v>224</v>
      </c>
      <c r="F39">
        <v>69.196428571428569</v>
      </c>
      <c r="G39">
        <v>6.25</v>
      </c>
      <c r="H39">
        <v>6.25</v>
      </c>
      <c r="I39">
        <v>0.89285714285714279</v>
      </c>
      <c r="J39">
        <v>8.0357142857142865</v>
      </c>
      <c r="K39">
        <v>9.375</v>
      </c>
      <c r="L39">
        <v>0</v>
      </c>
      <c r="M39">
        <v>29.910714285714285</v>
      </c>
    </row>
    <row r="40" spans="1:13">
      <c r="A40" t="s">
        <v>400</v>
      </c>
      <c r="B40">
        <v>1998</v>
      </c>
      <c r="C40" t="s">
        <v>1339</v>
      </c>
      <c r="D40" t="s">
        <v>262</v>
      </c>
      <c r="E40">
        <v>8</v>
      </c>
      <c r="F40">
        <v>50</v>
      </c>
      <c r="G40">
        <v>0</v>
      </c>
      <c r="H40">
        <v>0</v>
      </c>
      <c r="I40">
        <v>0</v>
      </c>
      <c r="J40">
        <v>25</v>
      </c>
      <c r="K40">
        <v>25</v>
      </c>
      <c r="L40">
        <v>0</v>
      </c>
      <c r="M40">
        <v>50</v>
      </c>
    </row>
    <row r="41" spans="1:13">
      <c r="A41" t="s">
        <v>386</v>
      </c>
      <c r="B41">
        <v>1998</v>
      </c>
      <c r="C41" t="s">
        <v>348</v>
      </c>
      <c r="D41" t="s">
        <v>248</v>
      </c>
      <c r="E41">
        <v>1558</v>
      </c>
      <c r="F41">
        <v>75.994865211810009</v>
      </c>
      <c r="G41">
        <v>2.6957637997432604</v>
      </c>
      <c r="H41">
        <v>2.4390243902439024</v>
      </c>
      <c r="I41">
        <v>0.64184852374839541</v>
      </c>
      <c r="J41">
        <v>6.7394094993581515</v>
      </c>
      <c r="K41">
        <v>11.489088575096277</v>
      </c>
      <c r="L41">
        <v>0</v>
      </c>
      <c r="M41">
        <v>22.015404364569964</v>
      </c>
    </row>
    <row r="42" spans="1:13">
      <c r="A42" t="s">
        <v>388</v>
      </c>
      <c r="B42">
        <v>1998</v>
      </c>
      <c r="C42" t="s">
        <v>348</v>
      </c>
      <c r="D42" t="s">
        <v>249</v>
      </c>
      <c r="E42">
        <v>1500</v>
      </c>
      <c r="F42">
        <v>78.2</v>
      </c>
      <c r="G42">
        <v>2.7333333333333334</v>
      </c>
      <c r="H42">
        <v>2.4</v>
      </c>
      <c r="I42">
        <v>0.4</v>
      </c>
      <c r="J42">
        <v>5.9333333333333336</v>
      </c>
      <c r="K42">
        <v>10.333333333333334</v>
      </c>
      <c r="L42">
        <v>0</v>
      </c>
      <c r="M42">
        <v>22.2</v>
      </c>
    </row>
    <row r="43" spans="1:13">
      <c r="A43" t="s">
        <v>389</v>
      </c>
      <c r="B43">
        <v>1998</v>
      </c>
      <c r="C43" t="s">
        <v>348</v>
      </c>
      <c r="D43" t="s">
        <v>262</v>
      </c>
      <c r="E43">
        <v>58</v>
      </c>
      <c r="F43">
        <v>18.96551724137931</v>
      </c>
      <c r="G43">
        <v>1.7241379310344827</v>
      </c>
      <c r="H43">
        <v>3.4482758620689653</v>
      </c>
      <c r="I43">
        <v>6.8965517241379306</v>
      </c>
      <c r="J43">
        <v>27.586206896551722</v>
      </c>
      <c r="K43">
        <v>41.379310344827587</v>
      </c>
      <c r="L43">
        <v>0</v>
      </c>
      <c r="M43">
        <v>17.241379310344829</v>
      </c>
    </row>
    <row r="44" spans="1:13">
      <c r="A44" t="s">
        <v>401</v>
      </c>
      <c r="B44">
        <v>1998</v>
      </c>
      <c r="C44" t="s">
        <v>1337</v>
      </c>
      <c r="D44" t="s">
        <v>248</v>
      </c>
      <c r="E44">
        <v>271</v>
      </c>
      <c r="F44">
        <v>78.228782287822867</v>
      </c>
      <c r="G44">
        <v>3.6900369003690034</v>
      </c>
      <c r="H44">
        <v>5.1660516605166054</v>
      </c>
      <c r="I44">
        <v>1.107011070110701</v>
      </c>
      <c r="J44">
        <v>3.6900369003690034</v>
      </c>
      <c r="K44">
        <v>8.1180811808118083</v>
      </c>
      <c r="L44">
        <v>0</v>
      </c>
      <c r="M44">
        <v>16.236162361623617</v>
      </c>
    </row>
    <row r="45" spans="1:13">
      <c r="A45" t="s">
        <v>402</v>
      </c>
      <c r="B45">
        <v>1998</v>
      </c>
      <c r="C45" t="s">
        <v>1337</v>
      </c>
      <c r="D45" t="s">
        <v>249</v>
      </c>
      <c r="E45">
        <v>257</v>
      </c>
      <c r="F45">
        <v>80.155642023346303</v>
      </c>
      <c r="G45">
        <v>3.5019455252918288</v>
      </c>
      <c r="H45">
        <v>4.6692607003891053</v>
      </c>
      <c r="I45">
        <v>0</v>
      </c>
      <c r="J45">
        <v>3.8910505836575875</v>
      </c>
      <c r="K45">
        <v>7.782101167315175</v>
      </c>
      <c r="L45">
        <v>0</v>
      </c>
      <c r="M45">
        <v>15.56420233463035</v>
      </c>
    </row>
    <row r="46" spans="1:13">
      <c r="A46" t="s">
        <v>403</v>
      </c>
      <c r="B46">
        <v>1998</v>
      </c>
      <c r="C46" t="s">
        <v>1337</v>
      </c>
      <c r="D46" t="s">
        <v>262</v>
      </c>
      <c r="E46">
        <v>14</v>
      </c>
      <c r="F46">
        <v>42.857142857142854</v>
      </c>
      <c r="G46">
        <v>7.1428571428571423</v>
      </c>
      <c r="H46">
        <v>14.285714285714285</v>
      </c>
      <c r="I46">
        <v>21.428571428571427</v>
      </c>
      <c r="J46">
        <v>0</v>
      </c>
      <c r="K46">
        <v>14.285714285714285</v>
      </c>
      <c r="L46">
        <v>0</v>
      </c>
      <c r="M46">
        <v>28.571428571428569</v>
      </c>
    </row>
    <row r="47" spans="1:13">
      <c r="A47" t="s">
        <v>390</v>
      </c>
      <c r="B47">
        <v>1999</v>
      </c>
      <c r="C47" t="s">
        <v>347</v>
      </c>
      <c r="D47" t="s">
        <v>248</v>
      </c>
      <c r="E47">
        <v>4025</v>
      </c>
      <c r="F47">
        <v>69.093167701863351</v>
      </c>
      <c r="G47">
        <v>7.7763975155279494</v>
      </c>
      <c r="H47">
        <v>1.7391304347826086</v>
      </c>
      <c r="I47">
        <v>0.64596273291925466</v>
      </c>
      <c r="J47">
        <v>8.3726708074534173</v>
      </c>
      <c r="K47">
        <v>12.372670807453416</v>
      </c>
      <c r="L47">
        <v>0</v>
      </c>
      <c r="M47">
        <v>27.130434782608699</v>
      </c>
    </row>
    <row r="48" spans="1:13">
      <c r="A48" t="s">
        <v>391</v>
      </c>
      <c r="B48">
        <v>1999</v>
      </c>
      <c r="C48" t="s">
        <v>347</v>
      </c>
      <c r="D48" t="s">
        <v>249</v>
      </c>
      <c r="E48">
        <v>3898</v>
      </c>
      <c r="F48">
        <v>70.395074397126734</v>
      </c>
      <c r="G48">
        <v>7.7219086711133906</v>
      </c>
      <c r="H48">
        <v>1.7444843509492047</v>
      </c>
      <c r="I48">
        <v>0.35915854284248333</v>
      </c>
      <c r="J48">
        <v>7.927142124166239</v>
      </c>
      <c r="K48">
        <v>11.852231913801949</v>
      </c>
      <c r="L48">
        <v>0</v>
      </c>
      <c r="M48">
        <v>27.167778347870701</v>
      </c>
    </row>
    <row r="49" spans="1:13">
      <c r="A49" t="s">
        <v>392</v>
      </c>
      <c r="B49">
        <v>1999</v>
      </c>
      <c r="C49" t="s">
        <v>347</v>
      </c>
      <c r="D49" t="s">
        <v>262</v>
      </c>
      <c r="E49">
        <v>127</v>
      </c>
      <c r="F49">
        <v>29.133858267716533</v>
      </c>
      <c r="G49">
        <v>9.4488188976377945</v>
      </c>
      <c r="H49">
        <v>1.5748031496062991</v>
      </c>
      <c r="I49">
        <v>9.4488188976377945</v>
      </c>
      <c r="J49">
        <v>22.047244094488189</v>
      </c>
      <c r="K49">
        <v>28.346456692913385</v>
      </c>
      <c r="L49">
        <v>0</v>
      </c>
      <c r="M49">
        <v>25.984251968503933</v>
      </c>
    </row>
    <row r="50" spans="1:13">
      <c r="A50" t="s">
        <v>1448</v>
      </c>
      <c r="B50">
        <v>1999</v>
      </c>
      <c r="C50" t="s">
        <v>1329</v>
      </c>
      <c r="D50" t="s">
        <v>248</v>
      </c>
      <c r="E50">
        <v>995</v>
      </c>
      <c r="F50">
        <v>68.341708542713562</v>
      </c>
      <c r="G50">
        <v>9.2462311557788937</v>
      </c>
      <c r="H50">
        <v>5.2261306532663321</v>
      </c>
      <c r="I50">
        <v>0.30150753768844218</v>
      </c>
      <c r="J50">
        <v>5.4271356783919593</v>
      </c>
      <c r="K50">
        <v>11.356783919597991</v>
      </c>
      <c r="L50">
        <v>0.10050251256281408</v>
      </c>
      <c r="M50">
        <v>21.708542713567837</v>
      </c>
    </row>
    <row r="51" spans="1:13">
      <c r="A51" t="s">
        <v>1449</v>
      </c>
      <c r="B51">
        <v>1999</v>
      </c>
      <c r="C51" t="s">
        <v>1329</v>
      </c>
      <c r="D51" t="s">
        <v>249</v>
      </c>
      <c r="E51">
        <v>979</v>
      </c>
      <c r="F51">
        <v>68.743615934627172</v>
      </c>
      <c r="G51">
        <v>9.1930541368743608</v>
      </c>
      <c r="H51">
        <v>5.3115423901940755</v>
      </c>
      <c r="I51">
        <v>0.10214504596527069</v>
      </c>
      <c r="J51">
        <v>5.3115423901940755</v>
      </c>
      <c r="K51">
        <v>11.235955056179774</v>
      </c>
      <c r="L51">
        <v>0.10214504596527069</v>
      </c>
      <c r="M51">
        <v>21.450459652706844</v>
      </c>
    </row>
    <row r="52" spans="1:13">
      <c r="A52" t="s">
        <v>1450</v>
      </c>
      <c r="B52">
        <v>1999</v>
      </c>
      <c r="C52" t="s">
        <v>1329</v>
      </c>
      <c r="D52" t="s">
        <v>262</v>
      </c>
      <c r="E52">
        <v>16</v>
      </c>
      <c r="F52">
        <v>43.75</v>
      </c>
      <c r="G52">
        <v>12.5</v>
      </c>
      <c r="H52">
        <v>0</v>
      </c>
      <c r="I52">
        <v>12.5</v>
      </c>
      <c r="J52">
        <v>12.5</v>
      </c>
      <c r="K52">
        <v>18.75</v>
      </c>
      <c r="L52">
        <v>0</v>
      </c>
      <c r="M52">
        <v>37.5</v>
      </c>
    </row>
    <row r="53" spans="1:13">
      <c r="A53" t="s">
        <v>1451</v>
      </c>
      <c r="B53">
        <v>1999</v>
      </c>
      <c r="C53" t="s">
        <v>1330</v>
      </c>
      <c r="D53" t="s">
        <v>248</v>
      </c>
      <c r="E53">
        <v>3692</v>
      </c>
      <c r="F53">
        <v>70.124593716143011</v>
      </c>
      <c r="G53">
        <v>5.6608884073672812</v>
      </c>
      <c r="H53">
        <v>4.7941495124593718</v>
      </c>
      <c r="I53">
        <v>0.59588299024918745</v>
      </c>
      <c r="J53">
        <v>7.2318526543878656</v>
      </c>
      <c r="K53">
        <v>11.592632719393283</v>
      </c>
      <c r="L53">
        <v>0</v>
      </c>
      <c r="M53">
        <v>23.510292524377032</v>
      </c>
    </row>
    <row r="54" spans="1:13">
      <c r="A54" t="s">
        <v>1452</v>
      </c>
      <c r="B54">
        <v>1999</v>
      </c>
      <c r="C54" t="s">
        <v>1330</v>
      </c>
      <c r="D54" t="s">
        <v>249</v>
      </c>
      <c r="E54">
        <v>3585</v>
      </c>
      <c r="F54">
        <v>71.352859135285911</v>
      </c>
      <c r="G54">
        <v>5.7182705718270572</v>
      </c>
      <c r="H54">
        <v>4.5188284518828459</v>
      </c>
      <c r="I54">
        <v>0.2789400278940028</v>
      </c>
      <c r="J54">
        <v>6.9735006973500697</v>
      </c>
      <c r="K54">
        <v>11.157601115760112</v>
      </c>
      <c r="L54">
        <v>0</v>
      </c>
      <c r="M54">
        <v>22.984658298465828</v>
      </c>
    </row>
    <row r="55" spans="1:13">
      <c r="A55" t="s">
        <v>1453</v>
      </c>
      <c r="B55">
        <v>1999</v>
      </c>
      <c r="C55" t="s">
        <v>1330</v>
      </c>
      <c r="D55" t="s">
        <v>262</v>
      </c>
      <c r="E55">
        <v>107</v>
      </c>
      <c r="F55">
        <v>28.971962616822427</v>
      </c>
      <c r="G55">
        <v>3.7383177570093453</v>
      </c>
      <c r="H55">
        <v>14.018691588785046</v>
      </c>
      <c r="I55">
        <v>11.214953271028037</v>
      </c>
      <c r="J55">
        <v>15.887850467289718</v>
      </c>
      <c r="K55">
        <v>26.168224299065418</v>
      </c>
      <c r="L55">
        <v>0</v>
      </c>
      <c r="M55">
        <v>41.121495327102799</v>
      </c>
    </row>
    <row r="56" spans="1:13">
      <c r="A56" t="s">
        <v>393</v>
      </c>
      <c r="B56">
        <v>1999</v>
      </c>
      <c r="C56" t="s">
        <v>349</v>
      </c>
      <c r="D56" t="s">
        <v>248</v>
      </c>
      <c r="E56">
        <v>13064</v>
      </c>
      <c r="F56">
        <v>65.026025719534601</v>
      </c>
      <c r="G56">
        <v>8.343539497856705</v>
      </c>
      <c r="H56">
        <v>4.8989589712186161</v>
      </c>
      <c r="I56">
        <v>0.65064298836497247</v>
      </c>
      <c r="J56">
        <v>8.2210655235762395</v>
      </c>
      <c r="K56">
        <v>12.844458052663811</v>
      </c>
      <c r="L56">
        <v>1.530924678505818E-2</v>
      </c>
      <c r="M56">
        <v>30.901714635639927</v>
      </c>
    </row>
    <row r="57" spans="1:13">
      <c r="A57" t="s">
        <v>394</v>
      </c>
      <c r="B57">
        <v>1999</v>
      </c>
      <c r="C57" t="s">
        <v>349</v>
      </c>
      <c r="D57" t="s">
        <v>249</v>
      </c>
      <c r="E57">
        <v>12666</v>
      </c>
      <c r="F57">
        <v>66.114006000315811</v>
      </c>
      <c r="G57">
        <v>8.400442128533081</v>
      </c>
      <c r="H57">
        <v>4.950260540028423</v>
      </c>
      <c r="I57">
        <v>0.37107216169272067</v>
      </c>
      <c r="J57">
        <v>7.7688299384178112</v>
      </c>
      <c r="K57">
        <v>12.379598926259277</v>
      </c>
      <c r="L57">
        <v>1.5790304752881731E-2</v>
      </c>
      <c r="M57">
        <v>30.830570030001581</v>
      </c>
    </row>
    <row r="58" spans="1:13">
      <c r="A58" t="s">
        <v>538</v>
      </c>
      <c r="B58">
        <v>1999</v>
      </c>
      <c r="C58" t="s">
        <v>349</v>
      </c>
      <c r="D58" t="s">
        <v>262</v>
      </c>
      <c r="E58">
        <v>398</v>
      </c>
      <c r="F58">
        <v>30.402010050251256</v>
      </c>
      <c r="G58">
        <v>6.5326633165829149</v>
      </c>
      <c r="H58">
        <v>3.2663316582914574</v>
      </c>
      <c r="I58">
        <v>9.5477386934673358</v>
      </c>
      <c r="J58">
        <v>22.613065326633166</v>
      </c>
      <c r="K58">
        <v>27.638190954773869</v>
      </c>
      <c r="L58">
        <v>0</v>
      </c>
      <c r="M58">
        <v>33.165829145728644</v>
      </c>
    </row>
    <row r="59" spans="1:13">
      <c r="A59" t="s">
        <v>1454</v>
      </c>
      <c r="B59">
        <v>1999</v>
      </c>
      <c r="C59" t="s">
        <v>1333</v>
      </c>
      <c r="D59" t="s">
        <v>248</v>
      </c>
      <c r="E59">
        <v>3213</v>
      </c>
      <c r="F59">
        <v>67.195767195767203</v>
      </c>
      <c r="G59">
        <v>4.5440398381574854</v>
      </c>
      <c r="H59">
        <v>6.4425770308123242</v>
      </c>
      <c r="I59">
        <v>0.3734827264239029</v>
      </c>
      <c r="J59">
        <v>7.6875194522253345</v>
      </c>
      <c r="K59">
        <v>13.756613756613756</v>
      </c>
      <c r="L59">
        <v>0</v>
      </c>
      <c r="M59">
        <v>28.944911297852478</v>
      </c>
    </row>
    <row r="60" spans="1:13">
      <c r="A60" t="s">
        <v>1455</v>
      </c>
      <c r="B60">
        <v>1999</v>
      </c>
      <c r="C60" t="s">
        <v>1333</v>
      </c>
      <c r="D60" t="s">
        <v>249</v>
      </c>
      <c r="E60">
        <v>3118</v>
      </c>
      <c r="F60">
        <v>68.537524053880688</v>
      </c>
      <c r="G60">
        <v>4.5221295702373316</v>
      </c>
      <c r="H60">
        <v>6.5426555484284803</v>
      </c>
      <c r="I60">
        <v>0.25657472738935211</v>
      </c>
      <c r="J60">
        <v>7.152020525978191</v>
      </c>
      <c r="K60">
        <v>12.989095574085951</v>
      </c>
      <c r="L60">
        <v>0</v>
      </c>
      <c r="M60">
        <v>29.12123155869147</v>
      </c>
    </row>
    <row r="61" spans="1:13">
      <c r="A61" t="s">
        <v>1456</v>
      </c>
      <c r="B61">
        <v>1999</v>
      </c>
      <c r="C61" t="s">
        <v>1333</v>
      </c>
      <c r="D61" t="s">
        <v>262</v>
      </c>
      <c r="E61">
        <v>95</v>
      </c>
      <c r="F61">
        <v>23.157894736842106</v>
      </c>
      <c r="G61">
        <v>5.2631578947368416</v>
      </c>
      <c r="H61">
        <v>3.1578947368421053</v>
      </c>
      <c r="I61">
        <v>4.2105263157894735</v>
      </c>
      <c r="J61">
        <v>25.263157894736842</v>
      </c>
      <c r="K61">
        <v>38.94736842105263</v>
      </c>
      <c r="L61">
        <v>0</v>
      </c>
      <c r="M61">
        <v>23.157894736842106</v>
      </c>
    </row>
    <row r="62" spans="1:13">
      <c r="A62" t="s">
        <v>1457</v>
      </c>
      <c r="B62">
        <v>1999</v>
      </c>
      <c r="C62" t="s">
        <v>1334</v>
      </c>
      <c r="D62" t="s">
        <v>248</v>
      </c>
      <c r="E62">
        <v>7183</v>
      </c>
      <c r="F62">
        <v>70.374495336210501</v>
      </c>
      <c r="G62">
        <v>6.3065571488236118</v>
      </c>
      <c r="H62">
        <v>3.828483920367534</v>
      </c>
      <c r="I62">
        <v>0.44549631073367674</v>
      </c>
      <c r="J62">
        <v>8.1163859111791741</v>
      </c>
      <c r="K62">
        <v>10.928581372685507</v>
      </c>
      <c r="L62">
        <v>0</v>
      </c>
      <c r="M62">
        <v>27.244883753306421</v>
      </c>
    </row>
    <row r="63" spans="1:13">
      <c r="A63" t="s">
        <v>1458</v>
      </c>
      <c r="B63">
        <v>1999</v>
      </c>
      <c r="C63" t="s">
        <v>1334</v>
      </c>
      <c r="D63" t="s">
        <v>249</v>
      </c>
      <c r="E63">
        <v>6984</v>
      </c>
      <c r="F63">
        <v>71.520618556701038</v>
      </c>
      <c r="G63">
        <v>6.3287514318442151</v>
      </c>
      <c r="H63">
        <v>3.765750286368843</v>
      </c>
      <c r="I63">
        <v>0.18613974799541808</v>
      </c>
      <c r="J63">
        <v>7.6317296678121425</v>
      </c>
      <c r="K63">
        <v>10.56701030927835</v>
      </c>
      <c r="L63">
        <v>0</v>
      </c>
      <c r="M63">
        <v>27.305269186712483</v>
      </c>
    </row>
    <row r="64" spans="1:13">
      <c r="A64" t="s">
        <v>1459</v>
      </c>
      <c r="B64">
        <v>1999</v>
      </c>
      <c r="C64" t="s">
        <v>1334</v>
      </c>
      <c r="D64" t="s">
        <v>262</v>
      </c>
      <c r="E64">
        <v>199</v>
      </c>
      <c r="F64">
        <v>30.150753768844218</v>
      </c>
      <c r="G64">
        <v>5.5276381909547743</v>
      </c>
      <c r="H64">
        <v>6.0301507537688437</v>
      </c>
      <c r="I64">
        <v>9.5477386934673358</v>
      </c>
      <c r="J64">
        <v>25.125628140703515</v>
      </c>
      <c r="K64">
        <v>23.618090452261306</v>
      </c>
      <c r="L64">
        <v>0</v>
      </c>
      <c r="M64">
        <v>25.125628140703515</v>
      </c>
    </row>
    <row r="65" spans="1:13">
      <c r="A65" t="s">
        <v>1460</v>
      </c>
      <c r="B65">
        <v>1999</v>
      </c>
      <c r="C65" t="s">
        <v>1328</v>
      </c>
      <c r="D65" t="s">
        <v>249</v>
      </c>
      <c r="E65">
        <v>54699</v>
      </c>
      <c r="F65">
        <v>68.765425327702516</v>
      </c>
      <c r="G65">
        <v>7.1463829320462899</v>
      </c>
      <c r="H65">
        <v>4.8867438161575167</v>
      </c>
      <c r="I65">
        <v>0.31810453573191466</v>
      </c>
      <c r="J65">
        <v>6.8758112579754656</v>
      </c>
      <c r="K65">
        <v>11.99473482147754</v>
      </c>
      <c r="L65">
        <v>1.2797308908755189E-2</v>
      </c>
      <c r="M65">
        <v>26.954788935812356</v>
      </c>
    </row>
    <row r="66" spans="1:13">
      <c r="A66" t="s">
        <v>1461</v>
      </c>
      <c r="B66">
        <v>1999</v>
      </c>
      <c r="C66" t="s">
        <v>1328</v>
      </c>
      <c r="D66" t="s">
        <v>262</v>
      </c>
      <c r="E66">
        <v>1567</v>
      </c>
      <c r="F66">
        <v>30.376515634971284</v>
      </c>
      <c r="G66">
        <v>5.8710912571793239</v>
      </c>
      <c r="H66">
        <v>5.3605615826419912</v>
      </c>
      <c r="I66">
        <v>9.3809827696234844</v>
      </c>
      <c r="J66">
        <v>20.548819400127634</v>
      </c>
      <c r="K66">
        <v>28.462029355456288</v>
      </c>
      <c r="L66">
        <v>0</v>
      </c>
      <c r="M66">
        <v>30.312699425654117</v>
      </c>
    </row>
    <row r="67" spans="1:13">
      <c r="A67" t="s">
        <v>1462</v>
      </c>
      <c r="B67">
        <v>1999</v>
      </c>
      <c r="C67" t="s">
        <v>1328</v>
      </c>
      <c r="D67" t="s">
        <v>248</v>
      </c>
      <c r="E67">
        <v>56266</v>
      </c>
      <c r="F67">
        <v>67.696299719190989</v>
      </c>
      <c r="G67">
        <v>7.1108662424910252</v>
      </c>
      <c r="H67">
        <v>4.8999395727437527</v>
      </c>
      <c r="I67">
        <v>0.57050438986243912</v>
      </c>
      <c r="J67">
        <v>7.256602566381118</v>
      </c>
      <c r="K67">
        <v>12.453346603632745</v>
      </c>
      <c r="L67">
        <v>1.2440905697934809E-2</v>
      </c>
      <c r="M67">
        <v>27.048306259552842</v>
      </c>
    </row>
    <row r="68" spans="1:13">
      <c r="A68" t="s">
        <v>1575</v>
      </c>
      <c r="B68">
        <v>1999</v>
      </c>
      <c r="C68" t="s">
        <v>1332</v>
      </c>
      <c r="D68" t="s">
        <v>248</v>
      </c>
      <c r="E68">
        <v>5845</v>
      </c>
      <c r="F68">
        <v>65.543199315654405</v>
      </c>
      <c r="G68">
        <v>6.41573994867408</v>
      </c>
      <c r="H68">
        <v>8.1608212147134296</v>
      </c>
      <c r="I68">
        <v>0.75278015397775877</v>
      </c>
      <c r="J68">
        <v>5.7827202737382377</v>
      </c>
      <c r="K68">
        <v>13.344739093242087</v>
      </c>
      <c r="L68">
        <v>0</v>
      </c>
      <c r="M68">
        <v>23.952095808383234</v>
      </c>
    </row>
    <row r="69" spans="1:13">
      <c r="A69" t="s">
        <v>1576</v>
      </c>
      <c r="B69">
        <v>1999</v>
      </c>
      <c r="C69" t="s">
        <v>1332</v>
      </c>
      <c r="D69" t="s">
        <v>249</v>
      </c>
      <c r="E69">
        <v>5701</v>
      </c>
      <c r="F69">
        <v>66.304157165409578</v>
      </c>
      <c r="G69">
        <v>6.4900894579898267</v>
      </c>
      <c r="H69">
        <v>8.1564637782845111</v>
      </c>
      <c r="I69">
        <v>0.45606034029117698</v>
      </c>
      <c r="J69">
        <v>5.6130503420452555</v>
      </c>
      <c r="K69">
        <v>12.980178915979653</v>
      </c>
      <c r="L69">
        <v>0</v>
      </c>
      <c r="M69">
        <v>23.873004736011229</v>
      </c>
    </row>
    <row r="70" spans="1:13">
      <c r="A70" t="s">
        <v>1577</v>
      </c>
      <c r="B70">
        <v>1999</v>
      </c>
      <c r="C70" t="s">
        <v>1332</v>
      </c>
      <c r="D70" t="s">
        <v>262</v>
      </c>
      <c r="E70">
        <v>144</v>
      </c>
      <c r="F70">
        <v>35.416666666666671</v>
      </c>
      <c r="G70">
        <v>3.4722222222222223</v>
      </c>
      <c r="H70">
        <v>8.3333333333333321</v>
      </c>
      <c r="I70">
        <v>12.5</v>
      </c>
      <c r="J70">
        <v>12.5</v>
      </c>
      <c r="K70">
        <v>27.777777777777779</v>
      </c>
      <c r="L70">
        <v>0</v>
      </c>
      <c r="M70">
        <v>27.083333333333332</v>
      </c>
    </row>
    <row r="71" spans="1:13">
      <c r="A71" t="s">
        <v>404</v>
      </c>
      <c r="B71">
        <v>1999</v>
      </c>
      <c r="C71" t="s">
        <v>1336</v>
      </c>
      <c r="D71" t="s">
        <v>248</v>
      </c>
      <c r="E71">
        <v>202</v>
      </c>
      <c r="F71">
        <v>67.32673267326733</v>
      </c>
      <c r="G71">
        <v>7.4257425742574252</v>
      </c>
      <c r="H71">
        <v>3.4653465346534658</v>
      </c>
      <c r="I71">
        <v>0.49504950495049505</v>
      </c>
      <c r="J71">
        <v>6.9306930693069315</v>
      </c>
      <c r="K71">
        <v>14.356435643564355</v>
      </c>
      <c r="L71">
        <v>0</v>
      </c>
      <c r="M71">
        <v>17.82178217821782</v>
      </c>
    </row>
    <row r="72" spans="1:13">
      <c r="A72" t="s">
        <v>405</v>
      </c>
      <c r="B72">
        <v>1999</v>
      </c>
      <c r="C72" t="s">
        <v>1336</v>
      </c>
      <c r="D72" t="s">
        <v>249</v>
      </c>
      <c r="E72">
        <v>198</v>
      </c>
      <c r="F72">
        <v>67.676767676767682</v>
      </c>
      <c r="G72">
        <v>7.0707070707070701</v>
      </c>
      <c r="H72">
        <v>3.0303030303030303</v>
      </c>
      <c r="I72">
        <v>0.50505050505050508</v>
      </c>
      <c r="J72">
        <v>7.0707070707070701</v>
      </c>
      <c r="K72">
        <v>14.646464646464647</v>
      </c>
      <c r="L72">
        <v>0</v>
      </c>
      <c r="M72">
        <v>18.181818181818183</v>
      </c>
    </row>
    <row r="73" spans="1:13">
      <c r="A73" t="s">
        <v>406</v>
      </c>
      <c r="B73">
        <v>1999</v>
      </c>
      <c r="C73" t="s">
        <v>1336</v>
      </c>
      <c r="D73" t="s">
        <v>262</v>
      </c>
      <c r="E73">
        <v>4</v>
      </c>
      <c r="F73">
        <v>50</v>
      </c>
      <c r="G73">
        <v>25</v>
      </c>
      <c r="H73">
        <v>25</v>
      </c>
      <c r="I73">
        <v>0</v>
      </c>
      <c r="J73">
        <v>0</v>
      </c>
      <c r="K73">
        <v>0</v>
      </c>
      <c r="L73">
        <v>0</v>
      </c>
      <c r="M73">
        <v>0</v>
      </c>
    </row>
    <row r="74" spans="1:13">
      <c r="A74" t="s">
        <v>1578</v>
      </c>
      <c r="B74">
        <v>1999</v>
      </c>
      <c r="C74" t="s">
        <v>1335</v>
      </c>
      <c r="D74" t="s">
        <v>248</v>
      </c>
      <c r="E74">
        <v>8767</v>
      </c>
      <c r="F74">
        <v>68.187521387019501</v>
      </c>
      <c r="G74">
        <v>6.8552526519904191</v>
      </c>
      <c r="H74">
        <v>4.9617885251511344</v>
      </c>
      <c r="I74">
        <v>0.62735257214554585</v>
      </c>
      <c r="J74">
        <v>6.5700923919242618</v>
      </c>
      <c r="K74">
        <v>12.797992471769135</v>
      </c>
      <c r="L74">
        <v>0</v>
      </c>
      <c r="M74">
        <v>24.033306718375727</v>
      </c>
    </row>
    <row r="75" spans="1:13">
      <c r="A75" t="s">
        <v>1579</v>
      </c>
      <c r="B75">
        <v>1999</v>
      </c>
      <c r="C75" t="s">
        <v>1335</v>
      </c>
      <c r="D75" t="s">
        <v>249</v>
      </c>
      <c r="E75">
        <v>8535</v>
      </c>
      <c r="F75">
        <v>69.197422378441715</v>
      </c>
      <c r="G75">
        <v>6.912712360867018</v>
      </c>
      <c r="H75">
        <v>4.9443468072642061</v>
      </c>
      <c r="I75">
        <v>0.39835969537199767</v>
      </c>
      <c r="J75">
        <v>6.1394258933801993</v>
      </c>
      <c r="K75">
        <v>12.407732864674868</v>
      </c>
      <c r="L75">
        <v>0</v>
      </c>
      <c r="M75">
        <v>23.971880492091387</v>
      </c>
    </row>
    <row r="76" spans="1:13">
      <c r="A76" t="s">
        <v>1580</v>
      </c>
      <c r="B76">
        <v>1999</v>
      </c>
      <c r="C76" t="s">
        <v>1335</v>
      </c>
      <c r="D76" t="s">
        <v>262</v>
      </c>
      <c r="E76">
        <v>232</v>
      </c>
      <c r="F76">
        <v>31.03448275862069</v>
      </c>
      <c r="G76">
        <v>4.7413793103448274</v>
      </c>
      <c r="H76">
        <v>5.6034482758620694</v>
      </c>
      <c r="I76">
        <v>9.0517241379310338</v>
      </c>
      <c r="J76">
        <v>22.413793103448278</v>
      </c>
      <c r="K76">
        <v>27.155172413793103</v>
      </c>
      <c r="L76">
        <v>0</v>
      </c>
      <c r="M76">
        <v>26.293103448275861</v>
      </c>
    </row>
    <row r="77" spans="1:13">
      <c r="A77" t="s">
        <v>1581</v>
      </c>
      <c r="B77">
        <v>1999</v>
      </c>
      <c r="C77" t="s">
        <v>1338</v>
      </c>
      <c r="D77" t="s">
        <v>248</v>
      </c>
      <c r="E77">
        <v>4053</v>
      </c>
      <c r="F77">
        <v>66.000493461633354</v>
      </c>
      <c r="G77">
        <v>10.979521342215643</v>
      </c>
      <c r="H77">
        <v>4.1450777202072544</v>
      </c>
      <c r="I77">
        <v>0.54280779669380708</v>
      </c>
      <c r="J77">
        <v>7.2538860103626934</v>
      </c>
      <c r="K77">
        <v>11.004194423883543</v>
      </c>
      <c r="L77">
        <v>7.4019245003700954E-2</v>
      </c>
      <c r="M77">
        <v>23.513446829509004</v>
      </c>
    </row>
    <row r="78" spans="1:13">
      <c r="A78" t="s">
        <v>1582</v>
      </c>
      <c r="B78">
        <v>1999</v>
      </c>
      <c r="C78" t="s">
        <v>1338</v>
      </c>
      <c r="D78" t="s">
        <v>249</v>
      </c>
      <c r="E78">
        <v>3946</v>
      </c>
      <c r="F78">
        <v>66.87785098834263</v>
      </c>
      <c r="G78">
        <v>11.125190065889507</v>
      </c>
      <c r="H78">
        <v>4.1307653319817534</v>
      </c>
      <c r="I78">
        <v>0.3294475418144957</v>
      </c>
      <c r="J78">
        <v>7.0197668525088703</v>
      </c>
      <c r="K78">
        <v>10.440952863659401</v>
      </c>
      <c r="L78">
        <v>7.6026355803345158E-2</v>
      </c>
      <c r="M78">
        <v>23.314749113025847</v>
      </c>
    </row>
    <row r="79" spans="1:13">
      <c r="A79" t="s">
        <v>1583</v>
      </c>
      <c r="B79">
        <v>1999</v>
      </c>
      <c r="C79" t="s">
        <v>1338</v>
      </c>
      <c r="D79" t="s">
        <v>262</v>
      </c>
      <c r="E79">
        <v>107</v>
      </c>
      <c r="F79">
        <v>33.644859813084111</v>
      </c>
      <c r="G79">
        <v>5.6074766355140184</v>
      </c>
      <c r="H79">
        <v>4.6728971962616823</v>
      </c>
      <c r="I79">
        <v>8.4112149532710276</v>
      </c>
      <c r="J79">
        <v>15.887850467289718</v>
      </c>
      <c r="K79">
        <v>31.775700934579437</v>
      </c>
      <c r="L79">
        <v>0</v>
      </c>
      <c r="M79">
        <v>30.841121495327101</v>
      </c>
    </row>
    <row r="80" spans="1:13">
      <c r="A80" t="s">
        <v>1584</v>
      </c>
      <c r="B80">
        <v>1999</v>
      </c>
      <c r="C80" t="s">
        <v>1331</v>
      </c>
      <c r="D80" t="s">
        <v>248</v>
      </c>
      <c r="E80">
        <v>3123</v>
      </c>
      <c r="F80">
        <v>69.996797950688432</v>
      </c>
      <c r="G80">
        <v>6.1159141850784504</v>
      </c>
      <c r="H80">
        <v>5.6676272814601347</v>
      </c>
      <c r="I80">
        <v>0.41626641050272178</v>
      </c>
      <c r="J80">
        <v>4.5148895292987508</v>
      </c>
      <c r="K80">
        <v>13.288504642971501</v>
      </c>
      <c r="L80">
        <v>0</v>
      </c>
      <c r="M80">
        <v>36.535382644892735</v>
      </c>
    </row>
    <row r="81" spans="1:13">
      <c r="A81" t="s">
        <v>1585</v>
      </c>
      <c r="B81">
        <v>1999</v>
      </c>
      <c r="C81" t="s">
        <v>1331</v>
      </c>
      <c r="D81" t="s">
        <v>249</v>
      </c>
      <c r="E81">
        <v>3047</v>
      </c>
      <c r="F81">
        <v>71.086314407614054</v>
      </c>
      <c r="G81">
        <v>6.0715457827371182</v>
      </c>
      <c r="H81">
        <v>5.6448966196258619</v>
      </c>
      <c r="I81">
        <v>0.13127666557269443</v>
      </c>
      <c r="J81">
        <v>4.2336724647193966</v>
      </c>
      <c r="K81">
        <v>12.832294059730884</v>
      </c>
      <c r="L81">
        <v>0</v>
      </c>
      <c r="M81">
        <v>36.330817197243192</v>
      </c>
    </row>
    <row r="82" spans="1:13">
      <c r="A82" t="s">
        <v>1586</v>
      </c>
      <c r="B82">
        <v>1999</v>
      </c>
      <c r="C82" t="s">
        <v>1331</v>
      </c>
      <c r="D82" t="s">
        <v>262</v>
      </c>
      <c r="E82">
        <v>76</v>
      </c>
      <c r="F82">
        <v>26.315789473684209</v>
      </c>
      <c r="G82">
        <v>7.8947368421052628</v>
      </c>
      <c r="H82">
        <v>6.5789473684210522</v>
      </c>
      <c r="I82">
        <v>11.842105263157894</v>
      </c>
      <c r="J82">
        <v>15.789473684210526</v>
      </c>
      <c r="K82">
        <v>31.578947368421051</v>
      </c>
      <c r="L82">
        <v>0</v>
      </c>
      <c r="M82">
        <v>44.736842105263158</v>
      </c>
    </row>
    <row r="83" spans="1:13">
      <c r="A83" t="s">
        <v>407</v>
      </c>
      <c r="B83">
        <v>1999</v>
      </c>
      <c r="C83" t="s">
        <v>1339</v>
      </c>
      <c r="D83" t="s">
        <v>248</v>
      </c>
      <c r="E83">
        <v>261</v>
      </c>
      <c r="F83">
        <v>72.030651340996172</v>
      </c>
      <c r="G83">
        <v>6.8965517241379306</v>
      </c>
      <c r="H83">
        <v>6.1302681992337158</v>
      </c>
      <c r="I83">
        <v>0.76628352490421447</v>
      </c>
      <c r="J83">
        <v>7.6628352490421454</v>
      </c>
      <c r="K83">
        <v>6.5134099616858236</v>
      </c>
      <c r="L83">
        <v>0</v>
      </c>
      <c r="M83">
        <v>32.183908045977013</v>
      </c>
    </row>
    <row r="84" spans="1:13">
      <c r="A84" t="s">
        <v>408</v>
      </c>
      <c r="B84">
        <v>1999</v>
      </c>
      <c r="C84" t="s">
        <v>1339</v>
      </c>
      <c r="D84" t="s">
        <v>249</v>
      </c>
      <c r="E84">
        <v>255</v>
      </c>
      <c r="F84">
        <v>72.156862745098039</v>
      </c>
      <c r="G84">
        <v>7.0588235294117645</v>
      </c>
      <c r="H84">
        <v>6.2745098039215685</v>
      </c>
      <c r="I84">
        <v>0</v>
      </c>
      <c r="J84">
        <v>7.8431372549019605</v>
      </c>
      <c r="K84">
        <v>6.666666666666667</v>
      </c>
      <c r="L84">
        <v>0</v>
      </c>
      <c r="M84">
        <v>31.372549019607842</v>
      </c>
    </row>
    <row r="85" spans="1:13">
      <c r="A85" t="s">
        <v>409</v>
      </c>
      <c r="B85">
        <v>1999</v>
      </c>
      <c r="C85" t="s">
        <v>1339</v>
      </c>
      <c r="D85" t="s">
        <v>262</v>
      </c>
      <c r="E85">
        <v>6</v>
      </c>
      <c r="F85">
        <v>66.666666666666657</v>
      </c>
      <c r="G85">
        <v>0</v>
      </c>
      <c r="H85">
        <v>0</v>
      </c>
      <c r="I85">
        <v>33.333333333333329</v>
      </c>
      <c r="J85">
        <v>0</v>
      </c>
      <c r="K85">
        <v>0</v>
      </c>
      <c r="L85">
        <v>0</v>
      </c>
      <c r="M85">
        <v>66.666666666666657</v>
      </c>
    </row>
    <row r="86" spans="1:13">
      <c r="A86" t="s">
        <v>539</v>
      </c>
      <c r="B86">
        <v>1999</v>
      </c>
      <c r="C86" t="s">
        <v>348</v>
      </c>
      <c r="D86" t="s">
        <v>248</v>
      </c>
      <c r="E86">
        <v>1419</v>
      </c>
      <c r="F86">
        <v>72.868217054263567</v>
      </c>
      <c r="G86">
        <v>2.4665257223396759</v>
      </c>
      <c r="H86">
        <v>2.3960535588442564</v>
      </c>
      <c r="I86">
        <v>7.0472163495419307E-2</v>
      </c>
      <c r="J86">
        <v>7.4700493305144473</v>
      </c>
      <c r="K86">
        <v>14.658210007047218</v>
      </c>
      <c r="L86">
        <v>7.0472163495419307E-2</v>
      </c>
      <c r="M86">
        <v>21.56448202959831</v>
      </c>
    </row>
    <row r="87" spans="1:13">
      <c r="A87" t="s">
        <v>540</v>
      </c>
      <c r="B87">
        <v>1999</v>
      </c>
      <c r="C87" t="s">
        <v>348</v>
      </c>
      <c r="D87" t="s">
        <v>249</v>
      </c>
      <c r="E87">
        <v>1381</v>
      </c>
      <c r="F87">
        <v>74.149167270094125</v>
      </c>
      <c r="G87">
        <v>2.4619840695148443</v>
      </c>
      <c r="H87">
        <v>2.4619840695148443</v>
      </c>
      <c r="I87">
        <v>7.2411296162201294E-2</v>
      </c>
      <c r="J87">
        <v>7.2411296162201308</v>
      </c>
      <c r="K87">
        <v>13.540912382331644</v>
      </c>
      <c r="L87">
        <v>7.2411296162201294E-2</v>
      </c>
      <c r="M87">
        <v>21.506154960173788</v>
      </c>
    </row>
    <row r="88" spans="1:13">
      <c r="A88" t="s">
        <v>541</v>
      </c>
      <c r="B88">
        <v>1999</v>
      </c>
      <c r="C88" t="s">
        <v>348</v>
      </c>
      <c r="D88" t="s">
        <v>262</v>
      </c>
      <c r="E88">
        <v>38</v>
      </c>
      <c r="F88">
        <v>26.315789473684209</v>
      </c>
      <c r="G88">
        <v>2.6315789473684208</v>
      </c>
      <c r="H88">
        <v>0</v>
      </c>
      <c r="I88">
        <v>0</v>
      </c>
      <c r="J88">
        <v>15.789473684210526</v>
      </c>
      <c r="K88">
        <v>55.26315789473685</v>
      </c>
      <c r="L88">
        <v>0</v>
      </c>
      <c r="M88">
        <v>23.684210526315788</v>
      </c>
    </row>
    <row r="89" spans="1:13">
      <c r="A89" t="s">
        <v>410</v>
      </c>
      <c r="B89">
        <v>1999</v>
      </c>
      <c r="C89" t="s">
        <v>1337</v>
      </c>
      <c r="D89" t="s">
        <v>248</v>
      </c>
      <c r="E89">
        <v>262</v>
      </c>
      <c r="F89">
        <v>75.190839694656489</v>
      </c>
      <c r="G89">
        <v>1.5267175572519083</v>
      </c>
      <c r="H89">
        <v>4.1984732824427482</v>
      </c>
      <c r="I89">
        <v>0.76335877862595414</v>
      </c>
      <c r="J89">
        <v>7.6335877862595423</v>
      </c>
      <c r="K89">
        <v>10.687022900763358</v>
      </c>
      <c r="L89">
        <v>0</v>
      </c>
      <c r="M89">
        <v>21.755725190839694</v>
      </c>
    </row>
    <row r="90" spans="1:13">
      <c r="A90" t="s">
        <v>411</v>
      </c>
      <c r="B90">
        <v>1999</v>
      </c>
      <c r="C90" t="s">
        <v>1337</v>
      </c>
      <c r="D90" t="s">
        <v>249</v>
      </c>
      <c r="E90">
        <v>254</v>
      </c>
      <c r="F90">
        <v>76.771653543307082</v>
      </c>
      <c r="G90">
        <v>1.5748031496062991</v>
      </c>
      <c r="H90">
        <v>3.9370078740157481</v>
      </c>
      <c r="I90">
        <v>0.39370078740157477</v>
      </c>
      <c r="J90">
        <v>7.0866141732283463</v>
      </c>
      <c r="K90">
        <v>10.236220472440944</v>
      </c>
      <c r="L90">
        <v>0</v>
      </c>
      <c r="M90">
        <v>20.866141732283463</v>
      </c>
    </row>
    <row r="91" spans="1:13">
      <c r="A91" t="s">
        <v>412</v>
      </c>
      <c r="B91">
        <v>1999</v>
      </c>
      <c r="C91" t="s">
        <v>1337</v>
      </c>
      <c r="D91" t="s">
        <v>262</v>
      </c>
      <c r="E91">
        <v>8</v>
      </c>
      <c r="F91">
        <v>25</v>
      </c>
      <c r="G91">
        <v>0</v>
      </c>
      <c r="H91">
        <v>12.5</v>
      </c>
      <c r="I91">
        <v>12.5</v>
      </c>
      <c r="J91">
        <v>25</v>
      </c>
      <c r="K91">
        <v>25</v>
      </c>
      <c r="L91">
        <v>0</v>
      </c>
      <c r="M91">
        <v>50</v>
      </c>
    </row>
    <row r="92" spans="1:13">
      <c r="A92" t="s">
        <v>542</v>
      </c>
      <c r="B92">
        <v>2000</v>
      </c>
      <c r="C92" t="s">
        <v>347</v>
      </c>
      <c r="D92" t="s">
        <v>248</v>
      </c>
      <c r="E92">
        <v>3679</v>
      </c>
      <c r="F92">
        <v>67.708616471867359</v>
      </c>
      <c r="G92">
        <v>6.7953248165262297</v>
      </c>
      <c r="H92">
        <v>2.8268551236749118</v>
      </c>
      <c r="I92">
        <v>0.27181299266104919</v>
      </c>
      <c r="J92">
        <v>8.0728458820331603</v>
      </c>
      <c r="K92">
        <v>14.324544713237291</v>
      </c>
      <c r="L92">
        <v>0</v>
      </c>
      <c r="M92">
        <v>28.45882033161185</v>
      </c>
    </row>
    <row r="93" spans="1:13">
      <c r="A93" t="s">
        <v>543</v>
      </c>
      <c r="B93">
        <v>2000</v>
      </c>
      <c r="C93" t="s">
        <v>347</v>
      </c>
      <c r="D93" t="s">
        <v>249</v>
      </c>
      <c r="E93">
        <v>3580</v>
      </c>
      <c r="F93">
        <v>69.022346368715077</v>
      </c>
      <c r="G93">
        <v>6.8156424581005588</v>
      </c>
      <c r="H93">
        <v>2.7653631284916198</v>
      </c>
      <c r="I93">
        <v>0.13966480446927373</v>
      </c>
      <c r="J93">
        <v>7.7094972067039107</v>
      </c>
      <c r="K93">
        <v>13.547486033519554</v>
      </c>
      <c r="L93">
        <v>0</v>
      </c>
      <c r="M93">
        <v>28.351955307262571</v>
      </c>
    </row>
    <row r="94" spans="1:13">
      <c r="A94" t="s">
        <v>544</v>
      </c>
      <c r="B94">
        <v>2000</v>
      </c>
      <c r="C94" t="s">
        <v>347</v>
      </c>
      <c r="D94" t="s">
        <v>262</v>
      </c>
      <c r="E94">
        <v>99</v>
      </c>
      <c r="F94">
        <v>20.202020202020201</v>
      </c>
      <c r="G94">
        <v>6.0606060606060606</v>
      </c>
      <c r="H94">
        <v>5.0505050505050502</v>
      </c>
      <c r="I94">
        <v>5.0505050505050502</v>
      </c>
      <c r="J94">
        <v>21.212121212121211</v>
      </c>
      <c r="K94">
        <v>42.424242424242422</v>
      </c>
      <c r="L94">
        <v>0</v>
      </c>
      <c r="M94">
        <v>32.323232323232325</v>
      </c>
    </row>
    <row r="95" spans="1:13">
      <c r="A95" t="s">
        <v>1587</v>
      </c>
      <c r="B95">
        <v>2000</v>
      </c>
      <c r="C95" t="s">
        <v>1329</v>
      </c>
      <c r="D95" t="s">
        <v>248</v>
      </c>
      <c r="E95">
        <v>1007</v>
      </c>
      <c r="F95">
        <v>61.469712015888774</v>
      </c>
      <c r="G95">
        <v>9.2353525322740815</v>
      </c>
      <c r="H95">
        <v>6.9513406156901683</v>
      </c>
      <c r="I95">
        <v>0.49652432969215493</v>
      </c>
      <c r="J95">
        <v>7.1499503475670316</v>
      </c>
      <c r="K95">
        <v>14.697120158887786</v>
      </c>
      <c r="L95">
        <v>0</v>
      </c>
      <c r="M95">
        <v>26.613704071499505</v>
      </c>
    </row>
    <row r="96" spans="1:13">
      <c r="A96" t="s">
        <v>1588</v>
      </c>
      <c r="B96">
        <v>2000</v>
      </c>
      <c r="C96" t="s">
        <v>1329</v>
      </c>
      <c r="D96" t="s">
        <v>249</v>
      </c>
      <c r="E96">
        <v>976</v>
      </c>
      <c r="F96">
        <v>62.5</v>
      </c>
      <c r="G96">
        <v>9.1188524590163933</v>
      </c>
      <c r="H96">
        <v>6.7622950819672134</v>
      </c>
      <c r="I96">
        <v>0.20491803278688525</v>
      </c>
      <c r="J96">
        <v>7.1721311475409832</v>
      </c>
      <c r="K96">
        <v>14.241803278688526</v>
      </c>
      <c r="L96">
        <v>0</v>
      </c>
      <c r="M96">
        <v>26.024590163934423</v>
      </c>
    </row>
    <row r="97" spans="1:13">
      <c r="A97" t="s">
        <v>1589</v>
      </c>
      <c r="B97">
        <v>2000</v>
      </c>
      <c r="C97" t="s">
        <v>1329</v>
      </c>
      <c r="D97" t="s">
        <v>262</v>
      </c>
      <c r="E97">
        <v>31</v>
      </c>
      <c r="F97">
        <v>29.032258064516132</v>
      </c>
      <c r="G97">
        <v>12.903225806451612</v>
      </c>
      <c r="H97">
        <v>12.903225806451612</v>
      </c>
      <c r="I97">
        <v>9.67741935483871</v>
      </c>
      <c r="J97">
        <v>6.4516129032258061</v>
      </c>
      <c r="K97">
        <v>29.032258064516132</v>
      </c>
      <c r="L97">
        <v>0</v>
      </c>
      <c r="M97">
        <v>45.161290322580641</v>
      </c>
    </row>
    <row r="98" spans="1:13">
      <c r="A98" t="s">
        <v>1590</v>
      </c>
      <c r="B98">
        <v>2000</v>
      </c>
      <c r="C98" t="s">
        <v>1330</v>
      </c>
      <c r="D98" t="s">
        <v>248</v>
      </c>
      <c r="E98">
        <v>3543</v>
      </c>
      <c r="F98">
        <v>70.7874682472481</v>
      </c>
      <c r="G98">
        <v>5.5884843353090599</v>
      </c>
      <c r="H98">
        <v>4.7135196161445103</v>
      </c>
      <c r="I98">
        <v>0.33869602032176122</v>
      </c>
      <c r="J98">
        <v>6.9997177533163981</v>
      </c>
      <c r="K98">
        <v>11.572114027660175</v>
      </c>
      <c r="L98">
        <v>0</v>
      </c>
      <c r="M98">
        <v>22.833756703358734</v>
      </c>
    </row>
    <row r="99" spans="1:13">
      <c r="A99" t="s">
        <v>1591</v>
      </c>
      <c r="B99">
        <v>2000</v>
      </c>
      <c r="C99" t="s">
        <v>1330</v>
      </c>
      <c r="D99" t="s">
        <v>249</v>
      </c>
      <c r="E99">
        <v>3442</v>
      </c>
      <c r="F99">
        <v>72.109238814642652</v>
      </c>
      <c r="G99">
        <v>5.5781522370714702</v>
      </c>
      <c r="H99">
        <v>4.7937245787332943</v>
      </c>
      <c r="I99">
        <v>0.14526438117373619</v>
      </c>
      <c r="J99">
        <v>6.5368971528181286</v>
      </c>
      <c r="K99">
        <v>10.836722835560721</v>
      </c>
      <c r="L99">
        <v>0</v>
      </c>
      <c r="M99">
        <v>22.980825101685067</v>
      </c>
    </row>
    <row r="100" spans="1:13">
      <c r="A100" t="s">
        <v>1592</v>
      </c>
      <c r="B100">
        <v>2000</v>
      </c>
      <c r="C100" t="s">
        <v>1330</v>
      </c>
      <c r="D100" t="s">
        <v>262</v>
      </c>
      <c r="E100">
        <v>101</v>
      </c>
      <c r="F100">
        <v>25.742574257425744</v>
      </c>
      <c r="G100">
        <v>5.9405940594059405</v>
      </c>
      <c r="H100">
        <v>1.9801980198019802</v>
      </c>
      <c r="I100">
        <v>6.9306930693069315</v>
      </c>
      <c r="J100">
        <v>22.772277227722775</v>
      </c>
      <c r="K100">
        <v>36.633663366336634</v>
      </c>
      <c r="L100">
        <v>0</v>
      </c>
      <c r="M100">
        <v>17.82178217821782</v>
      </c>
    </row>
    <row r="101" spans="1:13">
      <c r="A101" t="s">
        <v>545</v>
      </c>
      <c r="B101">
        <v>2000</v>
      </c>
      <c r="C101" t="s">
        <v>349</v>
      </c>
      <c r="D101" t="s">
        <v>248</v>
      </c>
      <c r="E101">
        <v>12436</v>
      </c>
      <c r="F101">
        <v>63.605660984239307</v>
      </c>
      <c r="G101">
        <v>8.6201350916693471</v>
      </c>
      <c r="H101">
        <v>6.0871662914120295</v>
      </c>
      <c r="I101">
        <v>0.56288195561273713</v>
      </c>
      <c r="J101">
        <v>8.0170472820842722</v>
      </c>
      <c r="K101">
        <v>13.107108394982308</v>
      </c>
      <c r="L101">
        <v>0</v>
      </c>
      <c r="M101">
        <v>30.098102283692509</v>
      </c>
    </row>
    <row r="102" spans="1:13">
      <c r="A102" t="s">
        <v>546</v>
      </c>
      <c r="B102">
        <v>2000</v>
      </c>
      <c r="C102" t="s">
        <v>349</v>
      </c>
      <c r="D102" t="s">
        <v>249</v>
      </c>
      <c r="E102">
        <v>12108</v>
      </c>
      <c r="F102">
        <v>64.585398083911457</v>
      </c>
      <c r="G102">
        <v>8.6802114304592006</v>
      </c>
      <c r="H102">
        <v>5.9877766765774689</v>
      </c>
      <c r="I102">
        <v>0.33036009250082593</v>
      </c>
      <c r="J102">
        <v>7.6726131483316822</v>
      </c>
      <c r="K102">
        <v>12.743640568219359</v>
      </c>
      <c r="L102">
        <v>0</v>
      </c>
      <c r="M102">
        <v>30.021473406012554</v>
      </c>
    </row>
    <row r="103" spans="1:13">
      <c r="A103" t="s">
        <v>547</v>
      </c>
      <c r="B103">
        <v>2000</v>
      </c>
      <c r="C103" t="s">
        <v>349</v>
      </c>
      <c r="D103" t="s">
        <v>262</v>
      </c>
      <c r="E103">
        <v>328</v>
      </c>
      <c r="F103">
        <v>27.439024390243905</v>
      </c>
      <c r="G103">
        <v>6.4024390243902438</v>
      </c>
      <c r="H103">
        <v>9.7560975609756095</v>
      </c>
      <c r="I103">
        <v>9.1463414634146343</v>
      </c>
      <c r="J103">
        <v>20.73170731707317</v>
      </c>
      <c r="K103">
        <v>26.524390243902442</v>
      </c>
      <c r="L103">
        <v>0</v>
      </c>
      <c r="M103">
        <v>32.926829268292686</v>
      </c>
    </row>
    <row r="104" spans="1:13">
      <c r="A104" t="s">
        <v>1593</v>
      </c>
      <c r="B104">
        <v>2000</v>
      </c>
      <c r="C104" t="s">
        <v>1333</v>
      </c>
      <c r="D104" t="s">
        <v>248</v>
      </c>
      <c r="E104">
        <v>2904</v>
      </c>
      <c r="F104">
        <v>67.630853994490366</v>
      </c>
      <c r="G104">
        <v>4.9931129476584024</v>
      </c>
      <c r="H104">
        <v>6.5426997245179059</v>
      </c>
      <c r="I104">
        <v>0.55096418732782371</v>
      </c>
      <c r="J104">
        <v>6.4393939393939394</v>
      </c>
      <c r="K104">
        <v>13.842975206611571</v>
      </c>
      <c r="L104">
        <v>0</v>
      </c>
      <c r="M104">
        <v>30.750688705234158</v>
      </c>
    </row>
    <row r="105" spans="1:13">
      <c r="A105" t="s">
        <v>1594</v>
      </c>
      <c r="B105">
        <v>2000</v>
      </c>
      <c r="C105" t="s">
        <v>1333</v>
      </c>
      <c r="D105" t="s">
        <v>249</v>
      </c>
      <c r="E105">
        <v>2826</v>
      </c>
      <c r="F105">
        <v>68.754423213021937</v>
      </c>
      <c r="G105">
        <v>4.9539985845718331</v>
      </c>
      <c r="H105">
        <v>6.4401981599433835</v>
      </c>
      <c r="I105">
        <v>0.31847133757961787</v>
      </c>
      <c r="J105">
        <v>6.4048124557678694</v>
      </c>
      <c r="K105">
        <v>13.128096249115357</v>
      </c>
      <c r="L105">
        <v>0</v>
      </c>
      <c r="M105">
        <v>30.891719745222929</v>
      </c>
    </row>
    <row r="106" spans="1:13">
      <c r="A106" t="s">
        <v>1595</v>
      </c>
      <c r="B106">
        <v>2000</v>
      </c>
      <c r="C106" t="s">
        <v>1333</v>
      </c>
      <c r="D106" t="s">
        <v>262</v>
      </c>
      <c r="E106">
        <v>78</v>
      </c>
      <c r="F106">
        <v>26.923076923076923</v>
      </c>
      <c r="G106">
        <v>6.4102564102564097</v>
      </c>
      <c r="H106">
        <v>10.256410256410255</v>
      </c>
      <c r="I106">
        <v>8.9743589743589745</v>
      </c>
      <c r="J106">
        <v>7.6923076923076925</v>
      </c>
      <c r="K106">
        <v>39.743589743589745</v>
      </c>
      <c r="L106">
        <v>0</v>
      </c>
      <c r="M106">
        <v>25.641025641025639</v>
      </c>
    </row>
    <row r="107" spans="1:13">
      <c r="A107" t="s">
        <v>1596</v>
      </c>
      <c r="B107">
        <v>2000</v>
      </c>
      <c r="C107" t="s">
        <v>1334</v>
      </c>
      <c r="D107" t="s">
        <v>248</v>
      </c>
      <c r="E107">
        <v>6914</v>
      </c>
      <c r="F107">
        <v>69.207405264680361</v>
      </c>
      <c r="G107">
        <v>6.2626554816314721</v>
      </c>
      <c r="H107">
        <v>3.6447787098640436</v>
      </c>
      <c r="I107">
        <v>0.50621926525889505</v>
      </c>
      <c r="J107">
        <v>8.6780445472953431</v>
      </c>
      <c r="K107">
        <v>11.686433323691062</v>
      </c>
      <c r="L107">
        <v>1.446340757882557E-2</v>
      </c>
      <c r="M107">
        <v>28.362742262076946</v>
      </c>
    </row>
    <row r="108" spans="1:13">
      <c r="A108" t="s">
        <v>1597</v>
      </c>
      <c r="B108">
        <v>2000</v>
      </c>
      <c r="C108" t="s">
        <v>1334</v>
      </c>
      <c r="D108" t="s">
        <v>249</v>
      </c>
      <c r="E108">
        <v>6732</v>
      </c>
      <c r="F108">
        <v>70.202020202020194</v>
      </c>
      <c r="G108">
        <v>6.2982768865121805</v>
      </c>
      <c r="H108">
        <v>3.6244800950683302</v>
      </c>
      <c r="I108">
        <v>0.31194295900178254</v>
      </c>
      <c r="J108">
        <v>8.3481877599524665</v>
      </c>
      <c r="K108">
        <v>11.200237670825906</v>
      </c>
      <c r="L108">
        <v>1.4854426619132499E-2</v>
      </c>
      <c r="M108">
        <v>28.208556149732622</v>
      </c>
    </row>
    <row r="109" spans="1:13">
      <c r="A109" t="s">
        <v>1598</v>
      </c>
      <c r="B109">
        <v>2000</v>
      </c>
      <c r="C109" t="s">
        <v>1334</v>
      </c>
      <c r="D109" t="s">
        <v>262</v>
      </c>
      <c r="E109">
        <v>182</v>
      </c>
      <c r="F109">
        <v>32.417582417582416</v>
      </c>
      <c r="G109">
        <v>4.9450549450549453</v>
      </c>
      <c r="H109">
        <v>4.395604395604396</v>
      </c>
      <c r="I109">
        <v>7.6923076923076925</v>
      </c>
      <c r="J109">
        <v>20.87912087912088</v>
      </c>
      <c r="K109">
        <v>29.670329670329672</v>
      </c>
      <c r="L109">
        <v>0</v>
      </c>
      <c r="M109">
        <v>34.065934065934066</v>
      </c>
    </row>
    <row r="110" spans="1:13">
      <c r="A110" t="s">
        <v>1599</v>
      </c>
      <c r="B110">
        <v>2000</v>
      </c>
      <c r="C110" t="s">
        <v>1328</v>
      </c>
      <c r="D110" t="s">
        <v>249</v>
      </c>
      <c r="E110">
        <v>52380</v>
      </c>
      <c r="F110">
        <v>67.325315005727376</v>
      </c>
      <c r="G110">
        <v>7.1286750668193966</v>
      </c>
      <c r="H110">
        <v>5.2882779686903403</v>
      </c>
      <c r="I110">
        <v>0.35891561664757543</v>
      </c>
      <c r="J110">
        <v>7.059946544482627</v>
      </c>
      <c r="K110">
        <v>12.825505918289423</v>
      </c>
      <c r="L110">
        <v>1.336387934326079E-2</v>
      </c>
      <c r="M110">
        <v>27.422680412371136</v>
      </c>
    </row>
    <row r="111" spans="1:13">
      <c r="A111" t="s">
        <v>1600</v>
      </c>
      <c r="B111">
        <v>2000</v>
      </c>
      <c r="C111" t="s">
        <v>1328</v>
      </c>
      <c r="D111" t="s">
        <v>262</v>
      </c>
      <c r="E111">
        <v>1490</v>
      </c>
      <c r="F111">
        <v>26.979865771812079</v>
      </c>
      <c r="G111">
        <v>5.7718120805369129</v>
      </c>
      <c r="H111">
        <v>6.4429530201342287</v>
      </c>
      <c r="I111">
        <v>8.6577181208053684</v>
      </c>
      <c r="J111">
        <v>20.604026845637584</v>
      </c>
      <c r="K111">
        <v>31.543624161073826</v>
      </c>
      <c r="L111">
        <v>0</v>
      </c>
      <c r="M111">
        <v>27.516778523489933</v>
      </c>
    </row>
    <row r="112" spans="1:13">
      <c r="A112" t="s">
        <v>1601</v>
      </c>
      <c r="B112">
        <v>2000</v>
      </c>
      <c r="C112" t="s">
        <v>1328</v>
      </c>
      <c r="D112" t="s">
        <v>248</v>
      </c>
      <c r="E112">
        <v>53870</v>
      </c>
      <c r="F112">
        <v>66.209392983107477</v>
      </c>
      <c r="G112">
        <v>7.0911453499164656</v>
      </c>
      <c r="H112">
        <v>5.3202153332095783</v>
      </c>
      <c r="I112">
        <v>0.58845368479673288</v>
      </c>
      <c r="J112">
        <v>7.4345646927789124</v>
      </c>
      <c r="K112">
        <v>13.343233710785224</v>
      </c>
      <c r="L112">
        <v>1.299424540560609E-2</v>
      </c>
      <c r="M112">
        <v>27.425283088917762</v>
      </c>
    </row>
    <row r="113" spans="1:13">
      <c r="A113" t="s">
        <v>1602</v>
      </c>
      <c r="B113">
        <v>2000</v>
      </c>
      <c r="C113" t="s">
        <v>1332</v>
      </c>
      <c r="D113" t="s">
        <v>248</v>
      </c>
      <c r="E113">
        <v>5716</v>
      </c>
      <c r="F113">
        <v>61.529041287613715</v>
      </c>
      <c r="G113">
        <v>6.1406578026592022</v>
      </c>
      <c r="H113">
        <v>9.2372288313505955</v>
      </c>
      <c r="I113">
        <v>0.97970608817354798</v>
      </c>
      <c r="J113">
        <v>6.4205738278516442</v>
      </c>
      <c r="K113">
        <v>15.675297410776768</v>
      </c>
      <c r="L113">
        <v>1.749475157452764E-2</v>
      </c>
      <c r="M113">
        <v>24.370188943317007</v>
      </c>
    </row>
    <row r="114" spans="1:13">
      <c r="A114" t="s">
        <v>1603</v>
      </c>
      <c r="B114">
        <v>2000</v>
      </c>
      <c r="C114" t="s">
        <v>1332</v>
      </c>
      <c r="D114" t="s">
        <v>249</v>
      </c>
      <c r="E114">
        <v>5520</v>
      </c>
      <c r="F114">
        <v>62.952898550724633</v>
      </c>
      <c r="G114">
        <v>6.1413043478260869</v>
      </c>
      <c r="H114">
        <v>9.1485507246376816</v>
      </c>
      <c r="I114">
        <v>0.59782608695652173</v>
      </c>
      <c r="J114">
        <v>5.833333333333333</v>
      </c>
      <c r="K114">
        <v>15.307971014492756</v>
      </c>
      <c r="L114">
        <v>1.8115942028985511E-2</v>
      </c>
      <c r="M114">
        <v>24.438405797101449</v>
      </c>
    </row>
    <row r="115" spans="1:13">
      <c r="A115" t="s">
        <v>1604</v>
      </c>
      <c r="B115">
        <v>2000</v>
      </c>
      <c r="C115" t="s">
        <v>1332</v>
      </c>
      <c r="D115" t="s">
        <v>262</v>
      </c>
      <c r="E115">
        <v>196</v>
      </c>
      <c r="F115">
        <v>21.428571428571427</v>
      </c>
      <c r="G115">
        <v>6.1224489795918364</v>
      </c>
      <c r="H115">
        <v>11.73469387755102</v>
      </c>
      <c r="I115">
        <v>11.73469387755102</v>
      </c>
      <c r="J115">
        <v>22.95918367346939</v>
      </c>
      <c r="K115">
        <v>26.020408163265309</v>
      </c>
      <c r="L115">
        <v>0</v>
      </c>
      <c r="M115">
        <v>22.448979591836736</v>
      </c>
    </row>
    <row r="116" spans="1:13">
      <c r="A116" t="s">
        <v>413</v>
      </c>
      <c r="B116">
        <v>2000</v>
      </c>
      <c r="C116" t="s">
        <v>1336</v>
      </c>
      <c r="D116" t="s">
        <v>248</v>
      </c>
      <c r="E116">
        <v>167</v>
      </c>
      <c r="F116">
        <v>65.269461077844312</v>
      </c>
      <c r="G116">
        <v>4.7904191616766472</v>
      </c>
      <c r="H116">
        <v>4.7904191616766472</v>
      </c>
      <c r="I116">
        <v>1.1976047904191618</v>
      </c>
      <c r="J116">
        <v>7.7844311377245514</v>
      </c>
      <c r="K116">
        <v>15.568862275449103</v>
      </c>
      <c r="L116">
        <v>0.5988023952095809</v>
      </c>
      <c r="M116">
        <v>14.37125748502994</v>
      </c>
    </row>
    <row r="117" spans="1:13">
      <c r="A117" t="s">
        <v>414</v>
      </c>
      <c r="B117">
        <v>2000</v>
      </c>
      <c r="C117" t="s">
        <v>1336</v>
      </c>
      <c r="D117" t="s">
        <v>249</v>
      </c>
      <c r="E117">
        <v>163</v>
      </c>
      <c r="F117">
        <v>66.871165644171782</v>
      </c>
      <c r="G117">
        <v>4.294478527607362</v>
      </c>
      <c r="H117">
        <v>4.9079754601226995</v>
      </c>
      <c r="I117">
        <v>0.61349693251533743</v>
      </c>
      <c r="J117">
        <v>7.9754601226993866</v>
      </c>
      <c r="K117">
        <v>14.723926380368098</v>
      </c>
      <c r="L117">
        <v>0.61349693251533743</v>
      </c>
      <c r="M117">
        <v>14.723926380368098</v>
      </c>
    </row>
    <row r="118" spans="1:13">
      <c r="A118" t="s">
        <v>415</v>
      </c>
      <c r="B118">
        <v>2000</v>
      </c>
      <c r="C118" t="s">
        <v>1336</v>
      </c>
      <c r="D118" t="s">
        <v>262</v>
      </c>
      <c r="E118">
        <v>4</v>
      </c>
      <c r="F118">
        <v>0</v>
      </c>
      <c r="G118">
        <v>25</v>
      </c>
      <c r="H118">
        <v>0</v>
      </c>
      <c r="I118">
        <v>25</v>
      </c>
      <c r="J118">
        <v>0</v>
      </c>
      <c r="K118">
        <v>50</v>
      </c>
      <c r="L118">
        <v>0</v>
      </c>
      <c r="M118">
        <v>0</v>
      </c>
    </row>
    <row r="119" spans="1:13">
      <c r="A119" t="s">
        <v>1605</v>
      </c>
      <c r="B119">
        <v>2000</v>
      </c>
      <c r="C119" t="s">
        <v>1335</v>
      </c>
      <c r="D119" t="s">
        <v>248</v>
      </c>
      <c r="E119">
        <v>8551</v>
      </c>
      <c r="F119">
        <v>66.179394222897898</v>
      </c>
      <c r="G119">
        <v>7.9405917436557134</v>
      </c>
      <c r="H119">
        <v>3.4966670564846218</v>
      </c>
      <c r="I119">
        <v>0.61981054847386274</v>
      </c>
      <c r="J119">
        <v>6.7594433399602387</v>
      </c>
      <c r="K119">
        <v>15.004093088527656</v>
      </c>
      <c r="L119">
        <v>0</v>
      </c>
      <c r="M119">
        <v>24.067360542626592</v>
      </c>
    </row>
    <row r="120" spans="1:13">
      <c r="A120" t="s">
        <v>1606</v>
      </c>
      <c r="B120">
        <v>2000</v>
      </c>
      <c r="C120" t="s">
        <v>1335</v>
      </c>
      <c r="D120" t="s">
        <v>249</v>
      </c>
      <c r="E120">
        <v>8328</v>
      </c>
      <c r="F120">
        <v>67.255043227665695</v>
      </c>
      <c r="G120">
        <v>8.0811719500480308</v>
      </c>
      <c r="H120">
        <v>3.5422670509125842</v>
      </c>
      <c r="I120">
        <v>0.48030739673390976</v>
      </c>
      <c r="J120">
        <v>6.3400576368876083</v>
      </c>
      <c r="K120">
        <v>14.301152737752162</v>
      </c>
      <c r="L120">
        <v>0</v>
      </c>
      <c r="M120">
        <v>24.063400576368878</v>
      </c>
    </row>
    <row r="121" spans="1:13">
      <c r="A121" t="s">
        <v>1607</v>
      </c>
      <c r="B121">
        <v>2000</v>
      </c>
      <c r="C121" t="s">
        <v>1335</v>
      </c>
      <c r="D121" t="s">
        <v>262</v>
      </c>
      <c r="E121">
        <v>223</v>
      </c>
      <c r="F121">
        <v>26.00896860986547</v>
      </c>
      <c r="G121">
        <v>2.6905829596412558</v>
      </c>
      <c r="H121">
        <v>1.7937219730941705</v>
      </c>
      <c r="I121">
        <v>5.8295964125560538</v>
      </c>
      <c r="J121">
        <v>22.421524663677133</v>
      </c>
      <c r="K121">
        <v>41.255605381165921</v>
      </c>
      <c r="L121">
        <v>0</v>
      </c>
      <c r="M121">
        <v>24.215246636771301</v>
      </c>
    </row>
    <row r="122" spans="1:13">
      <c r="A122" t="s">
        <v>1608</v>
      </c>
      <c r="B122">
        <v>2000</v>
      </c>
      <c r="C122" t="s">
        <v>1338</v>
      </c>
      <c r="D122" t="s">
        <v>248</v>
      </c>
      <c r="E122">
        <v>3947</v>
      </c>
      <c r="F122">
        <v>65.796807702052192</v>
      </c>
      <c r="G122">
        <v>9.222194071446669</v>
      </c>
      <c r="H122">
        <v>5.7258677476564479</v>
      </c>
      <c r="I122">
        <v>0.68406384595895608</v>
      </c>
      <c r="J122">
        <v>8.0060805675196356</v>
      </c>
      <c r="K122">
        <v>10.488978971370662</v>
      </c>
      <c r="L122">
        <v>7.6007093995439576E-2</v>
      </c>
      <c r="M122">
        <v>24.550291360526984</v>
      </c>
    </row>
    <row r="123" spans="1:13">
      <c r="A123" t="s">
        <v>1609</v>
      </c>
      <c r="B123">
        <v>2000</v>
      </c>
      <c r="C123" t="s">
        <v>1338</v>
      </c>
      <c r="D123" t="s">
        <v>249</v>
      </c>
      <c r="E123">
        <v>3836</v>
      </c>
      <c r="F123">
        <v>66.579770594369137</v>
      </c>
      <c r="G123">
        <v>9.1240875912408761</v>
      </c>
      <c r="H123">
        <v>5.7872784150156411</v>
      </c>
      <c r="I123">
        <v>0.33889468196037542</v>
      </c>
      <c r="J123">
        <v>7.9249217935349323</v>
      </c>
      <c r="K123">
        <v>10.166840458811262</v>
      </c>
      <c r="L123">
        <v>7.8206465067778938E-2</v>
      </c>
      <c r="M123">
        <v>24.478623566214807</v>
      </c>
    </row>
    <row r="124" spans="1:13">
      <c r="A124" t="s">
        <v>1610</v>
      </c>
      <c r="B124">
        <v>2000</v>
      </c>
      <c r="C124" t="s">
        <v>1338</v>
      </c>
      <c r="D124" t="s">
        <v>262</v>
      </c>
      <c r="E124">
        <v>111</v>
      </c>
      <c r="F124">
        <v>38.738738738738739</v>
      </c>
      <c r="G124">
        <v>12.612612612612612</v>
      </c>
      <c r="H124">
        <v>3.6036036036036037</v>
      </c>
      <c r="I124">
        <v>12.612612612612612</v>
      </c>
      <c r="J124">
        <v>10.810810810810811</v>
      </c>
      <c r="K124">
        <v>21.621621621621621</v>
      </c>
      <c r="L124">
        <v>0</v>
      </c>
      <c r="M124">
        <v>27.027027027027028</v>
      </c>
    </row>
    <row r="125" spans="1:13">
      <c r="A125" t="s">
        <v>1611</v>
      </c>
      <c r="B125">
        <v>2000</v>
      </c>
      <c r="C125" t="s">
        <v>1331</v>
      </c>
      <c r="D125" t="s">
        <v>248</v>
      </c>
      <c r="E125">
        <v>2945</v>
      </c>
      <c r="F125">
        <v>68.828522920203739</v>
      </c>
      <c r="G125">
        <v>5.6706281833616297</v>
      </c>
      <c r="H125">
        <v>6.0441426146010189</v>
      </c>
      <c r="I125">
        <v>0.64516129032258063</v>
      </c>
      <c r="J125">
        <v>5.5348047538200342</v>
      </c>
      <c r="K125">
        <v>13.276740237691001</v>
      </c>
      <c r="L125">
        <v>0</v>
      </c>
      <c r="M125">
        <v>33.00509337860781</v>
      </c>
    </row>
    <row r="126" spans="1:13">
      <c r="A126" t="s">
        <v>1612</v>
      </c>
      <c r="B126">
        <v>2000</v>
      </c>
      <c r="C126" t="s">
        <v>1331</v>
      </c>
      <c r="D126" t="s">
        <v>249</v>
      </c>
      <c r="E126">
        <v>2863</v>
      </c>
      <c r="F126">
        <v>69.996507160321343</v>
      </c>
      <c r="G126">
        <v>5.7981138665735248</v>
      </c>
      <c r="H126">
        <v>6.0426126440796368</v>
      </c>
      <c r="I126">
        <v>0.38421236465246245</v>
      </c>
      <c r="J126">
        <v>5.1694027244149492</v>
      </c>
      <c r="K126">
        <v>12.609151239958086</v>
      </c>
      <c r="L126">
        <v>0</v>
      </c>
      <c r="M126">
        <v>33.181976947258121</v>
      </c>
    </row>
    <row r="127" spans="1:13">
      <c r="A127" t="s">
        <v>1613</v>
      </c>
      <c r="B127">
        <v>2000</v>
      </c>
      <c r="C127" t="s">
        <v>1331</v>
      </c>
      <c r="D127" t="s">
        <v>262</v>
      </c>
      <c r="E127">
        <v>82</v>
      </c>
      <c r="F127">
        <v>28.04878048780488</v>
      </c>
      <c r="G127">
        <v>1.2195121951219512</v>
      </c>
      <c r="H127">
        <v>6.0975609756097562</v>
      </c>
      <c r="I127">
        <v>9.7560975609756095</v>
      </c>
      <c r="J127">
        <v>18.292682926829269</v>
      </c>
      <c r="K127">
        <v>36.585365853658537</v>
      </c>
      <c r="L127">
        <v>0</v>
      </c>
      <c r="M127">
        <v>26.829268292682929</v>
      </c>
    </row>
    <row r="128" spans="1:13">
      <c r="A128" t="s">
        <v>416</v>
      </c>
      <c r="B128">
        <v>2000</v>
      </c>
      <c r="C128" t="s">
        <v>1339</v>
      </c>
      <c r="D128" t="s">
        <v>248</v>
      </c>
      <c r="E128">
        <v>245</v>
      </c>
      <c r="F128">
        <v>65.306122448979593</v>
      </c>
      <c r="G128">
        <v>6.5306122448979593</v>
      </c>
      <c r="H128">
        <v>7.3469387755102051</v>
      </c>
      <c r="I128">
        <v>0.40816326530612246</v>
      </c>
      <c r="J128">
        <v>11.428571428571429</v>
      </c>
      <c r="K128">
        <v>8.9795918367346932</v>
      </c>
      <c r="L128">
        <v>0</v>
      </c>
      <c r="M128">
        <v>37.95918367346939</v>
      </c>
    </row>
    <row r="129" spans="1:13">
      <c r="A129" t="s">
        <v>417</v>
      </c>
      <c r="B129">
        <v>2000</v>
      </c>
      <c r="C129" t="s">
        <v>1339</v>
      </c>
      <c r="D129" t="s">
        <v>249</v>
      </c>
      <c r="E129">
        <v>239</v>
      </c>
      <c r="F129">
        <v>66.945606694560666</v>
      </c>
      <c r="G129">
        <v>6.6945606694560666</v>
      </c>
      <c r="H129">
        <v>7.5313807531380759</v>
      </c>
      <c r="I129">
        <v>0.41841004184100417</v>
      </c>
      <c r="J129">
        <v>9.2050209205020916</v>
      </c>
      <c r="K129">
        <v>9.2050209205020916</v>
      </c>
      <c r="L129">
        <v>0</v>
      </c>
      <c r="M129">
        <v>38.912133891213394</v>
      </c>
    </row>
    <row r="130" spans="1:13">
      <c r="A130" t="s">
        <v>418</v>
      </c>
      <c r="B130">
        <v>2000</v>
      </c>
      <c r="C130" t="s">
        <v>1339</v>
      </c>
      <c r="D130" t="s">
        <v>262</v>
      </c>
      <c r="E130">
        <v>6</v>
      </c>
      <c r="F130">
        <v>0</v>
      </c>
      <c r="G130">
        <v>0</v>
      </c>
      <c r="H130">
        <v>0</v>
      </c>
      <c r="I130">
        <v>0</v>
      </c>
      <c r="J130">
        <v>100</v>
      </c>
      <c r="K130">
        <v>0</v>
      </c>
      <c r="L130">
        <v>0</v>
      </c>
      <c r="M130">
        <v>0</v>
      </c>
    </row>
    <row r="131" spans="1:13">
      <c r="A131" t="s">
        <v>548</v>
      </c>
      <c r="B131">
        <v>2000</v>
      </c>
      <c r="C131" t="s">
        <v>348</v>
      </c>
      <c r="D131" t="s">
        <v>248</v>
      </c>
      <c r="E131">
        <v>1389</v>
      </c>
      <c r="F131">
        <v>74.442044636429088</v>
      </c>
      <c r="G131">
        <v>1.7278617710583155</v>
      </c>
      <c r="H131">
        <v>3.0957523398128148</v>
      </c>
      <c r="I131">
        <v>0.28797696184305255</v>
      </c>
      <c r="J131">
        <v>8.3513318934485241</v>
      </c>
      <c r="K131">
        <v>12.095032397408207</v>
      </c>
      <c r="L131">
        <v>0</v>
      </c>
      <c r="M131">
        <v>32.181425485961121</v>
      </c>
    </row>
    <row r="132" spans="1:13">
      <c r="A132" t="s">
        <v>549</v>
      </c>
      <c r="B132">
        <v>2000</v>
      </c>
      <c r="C132" t="s">
        <v>348</v>
      </c>
      <c r="D132" t="s">
        <v>249</v>
      </c>
      <c r="E132">
        <v>1357</v>
      </c>
      <c r="F132">
        <v>75.53426676492262</v>
      </c>
      <c r="G132">
        <v>1.7686072218128224</v>
      </c>
      <c r="H132">
        <v>3.1687546057479734</v>
      </c>
      <c r="I132">
        <v>0.29476787030213708</v>
      </c>
      <c r="J132">
        <v>7.3691967575534267</v>
      </c>
      <c r="K132">
        <v>11.864406779661017</v>
      </c>
      <c r="L132">
        <v>0</v>
      </c>
      <c r="M132">
        <v>32.498157700810609</v>
      </c>
    </row>
    <row r="133" spans="1:13">
      <c r="A133" t="s">
        <v>550</v>
      </c>
      <c r="B133">
        <v>2000</v>
      </c>
      <c r="C133" t="s">
        <v>348</v>
      </c>
      <c r="D133" t="s">
        <v>262</v>
      </c>
      <c r="E133">
        <v>32</v>
      </c>
      <c r="F133">
        <v>28.125</v>
      </c>
      <c r="G133">
        <v>0</v>
      </c>
      <c r="H133">
        <v>0</v>
      </c>
      <c r="I133">
        <v>0</v>
      </c>
      <c r="J133">
        <v>50</v>
      </c>
      <c r="K133">
        <v>21.875</v>
      </c>
      <c r="L133">
        <v>0</v>
      </c>
      <c r="M133">
        <v>18.75</v>
      </c>
    </row>
    <row r="134" spans="1:13">
      <c r="A134" t="s">
        <v>419</v>
      </c>
      <c r="B134">
        <v>2000</v>
      </c>
      <c r="C134" t="s">
        <v>1337</v>
      </c>
      <c r="D134" t="s">
        <v>248</v>
      </c>
      <c r="E134">
        <v>280</v>
      </c>
      <c r="F134">
        <v>72.5</v>
      </c>
      <c r="G134">
        <v>1.7857142857142856</v>
      </c>
      <c r="H134">
        <v>6.0714285714285712</v>
      </c>
      <c r="I134">
        <v>1.0714285714285714</v>
      </c>
      <c r="J134">
        <v>6.0714285714285712</v>
      </c>
      <c r="K134">
        <v>12.5</v>
      </c>
      <c r="L134">
        <v>0</v>
      </c>
      <c r="M134">
        <v>24.285714285714285</v>
      </c>
    </row>
    <row r="135" spans="1:13">
      <c r="A135" t="s">
        <v>420</v>
      </c>
      <c r="B135">
        <v>2000</v>
      </c>
      <c r="C135" t="s">
        <v>1337</v>
      </c>
      <c r="D135" t="s">
        <v>249</v>
      </c>
      <c r="E135">
        <v>275</v>
      </c>
      <c r="F135">
        <v>73.454545454545453</v>
      </c>
      <c r="G135">
        <v>1.8181818181818181</v>
      </c>
      <c r="H135">
        <v>6.1818181818181817</v>
      </c>
      <c r="I135">
        <v>0.72727272727272729</v>
      </c>
      <c r="J135">
        <v>5.0909090909090908</v>
      </c>
      <c r="K135">
        <v>12.727272727272727</v>
      </c>
      <c r="L135">
        <v>0</v>
      </c>
      <c r="M135">
        <v>24.727272727272727</v>
      </c>
    </row>
    <row r="136" spans="1:13">
      <c r="A136" t="s">
        <v>421</v>
      </c>
      <c r="B136">
        <v>2000</v>
      </c>
      <c r="C136" t="s">
        <v>1337</v>
      </c>
      <c r="D136" t="s">
        <v>262</v>
      </c>
      <c r="E136">
        <v>5</v>
      </c>
      <c r="F136">
        <v>20</v>
      </c>
      <c r="G136">
        <v>0</v>
      </c>
      <c r="H136">
        <v>0</v>
      </c>
      <c r="I136">
        <v>20</v>
      </c>
      <c r="J136">
        <v>60</v>
      </c>
      <c r="K136">
        <v>0</v>
      </c>
      <c r="L136">
        <v>0</v>
      </c>
      <c r="M136">
        <v>0</v>
      </c>
    </row>
    <row r="137" spans="1:13">
      <c r="A137" t="s">
        <v>551</v>
      </c>
      <c r="B137">
        <v>2001</v>
      </c>
      <c r="C137" t="s">
        <v>347</v>
      </c>
      <c r="D137" t="s">
        <v>248</v>
      </c>
      <c r="E137">
        <v>3666</v>
      </c>
      <c r="F137">
        <v>66.42116748499727</v>
      </c>
      <c r="G137">
        <v>6.2193126022913257</v>
      </c>
      <c r="H137">
        <v>3.573376977632297</v>
      </c>
      <c r="I137">
        <v>0.60010911074740858</v>
      </c>
      <c r="J137">
        <v>8.8379705400981994</v>
      </c>
      <c r="K137">
        <v>14.320785597381342</v>
      </c>
      <c r="L137">
        <v>2.7277686852154939E-2</v>
      </c>
      <c r="M137">
        <v>23.267866884888161</v>
      </c>
    </row>
    <row r="138" spans="1:13">
      <c r="A138" t="s">
        <v>552</v>
      </c>
      <c r="B138">
        <v>2001</v>
      </c>
      <c r="C138" t="s">
        <v>347</v>
      </c>
      <c r="D138" t="s">
        <v>249</v>
      </c>
      <c r="E138">
        <v>3561</v>
      </c>
      <c r="F138">
        <v>67.593372648132544</v>
      </c>
      <c r="G138">
        <v>6.0657118786857627</v>
      </c>
      <c r="H138">
        <v>3.5664139286717216</v>
      </c>
      <c r="I138">
        <v>0.33698399326032014</v>
      </c>
      <c r="J138">
        <v>8.5369278292614439</v>
      </c>
      <c r="K138">
        <v>13.872507722549846</v>
      </c>
      <c r="L138">
        <v>2.8081999438360011E-2</v>
      </c>
      <c r="M138">
        <v>22.88682954226341</v>
      </c>
    </row>
    <row r="139" spans="1:13">
      <c r="A139" t="s">
        <v>553</v>
      </c>
      <c r="B139">
        <v>2001</v>
      </c>
      <c r="C139" t="s">
        <v>347</v>
      </c>
      <c r="D139" t="s">
        <v>262</v>
      </c>
      <c r="E139">
        <v>105</v>
      </c>
      <c r="F139">
        <v>26.666666666666668</v>
      </c>
      <c r="G139">
        <v>11.428571428571429</v>
      </c>
      <c r="H139">
        <v>3.8095238095238098</v>
      </c>
      <c r="I139">
        <v>9.5238095238095237</v>
      </c>
      <c r="J139">
        <v>19.047619047619047</v>
      </c>
      <c r="K139">
        <v>29.523809523809526</v>
      </c>
      <c r="L139">
        <v>0</v>
      </c>
      <c r="M139">
        <v>36.19047619047619</v>
      </c>
    </row>
    <row r="140" spans="1:13">
      <c r="A140" t="s">
        <v>1614</v>
      </c>
      <c r="B140">
        <v>2001</v>
      </c>
      <c r="C140" t="s">
        <v>1329</v>
      </c>
      <c r="D140" t="s">
        <v>248</v>
      </c>
      <c r="E140">
        <v>995</v>
      </c>
      <c r="F140">
        <v>64.924623115577887</v>
      </c>
      <c r="G140">
        <v>8.241206030150753</v>
      </c>
      <c r="H140">
        <v>5.6281407035175883</v>
      </c>
      <c r="I140">
        <v>0.60301507537688437</v>
      </c>
      <c r="J140">
        <v>6.4321608040201008</v>
      </c>
      <c r="K140">
        <v>14.170854271356784</v>
      </c>
      <c r="L140">
        <v>0</v>
      </c>
      <c r="M140">
        <v>25.527638190954772</v>
      </c>
    </row>
    <row r="141" spans="1:13">
      <c r="A141" t="s">
        <v>1615</v>
      </c>
      <c r="B141">
        <v>2001</v>
      </c>
      <c r="C141" t="s">
        <v>1329</v>
      </c>
      <c r="D141" t="s">
        <v>249</v>
      </c>
      <c r="E141">
        <v>957</v>
      </c>
      <c r="F141">
        <v>65.72622779519331</v>
      </c>
      <c r="G141">
        <v>8.3594566353187041</v>
      </c>
      <c r="H141">
        <v>5.7471264367816088</v>
      </c>
      <c r="I141">
        <v>0.20898641588296762</v>
      </c>
      <c r="J141">
        <v>6.0606060606060606</v>
      </c>
      <c r="K141">
        <v>13.897596656217345</v>
      </c>
      <c r="L141">
        <v>0</v>
      </c>
      <c r="M141">
        <v>25.391849529780565</v>
      </c>
    </row>
    <row r="142" spans="1:13">
      <c r="A142" t="s">
        <v>1616</v>
      </c>
      <c r="B142">
        <v>2001</v>
      </c>
      <c r="C142" t="s">
        <v>1329</v>
      </c>
      <c r="D142" t="s">
        <v>262</v>
      </c>
      <c r="E142">
        <v>38</v>
      </c>
      <c r="F142">
        <v>44.736842105263158</v>
      </c>
      <c r="G142">
        <v>5.2631578947368416</v>
      </c>
      <c r="H142">
        <v>2.6315789473684208</v>
      </c>
      <c r="I142">
        <v>10.526315789473683</v>
      </c>
      <c r="J142">
        <v>15.789473684210526</v>
      </c>
      <c r="K142">
        <v>21.052631578947366</v>
      </c>
      <c r="L142">
        <v>0</v>
      </c>
      <c r="M142">
        <v>28.947368421052634</v>
      </c>
    </row>
    <row r="143" spans="1:13">
      <c r="A143" t="s">
        <v>1617</v>
      </c>
      <c r="B143">
        <v>2001</v>
      </c>
      <c r="C143" t="s">
        <v>1330</v>
      </c>
      <c r="D143" t="s">
        <v>248</v>
      </c>
      <c r="E143">
        <v>3499</v>
      </c>
      <c r="F143">
        <v>70.24864246927693</v>
      </c>
      <c r="G143">
        <v>5.058588168048014</v>
      </c>
      <c r="H143">
        <v>3.801086024578451</v>
      </c>
      <c r="I143">
        <v>0.42869391254644185</v>
      </c>
      <c r="J143">
        <v>7.4878536724778506</v>
      </c>
      <c r="K143">
        <v>12.946556158902546</v>
      </c>
      <c r="L143">
        <v>2.857959416976279E-2</v>
      </c>
      <c r="M143">
        <v>22.977993712489283</v>
      </c>
    </row>
    <row r="144" spans="1:13">
      <c r="A144" t="s">
        <v>1618</v>
      </c>
      <c r="B144">
        <v>2001</v>
      </c>
      <c r="C144" t="s">
        <v>1330</v>
      </c>
      <c r="D144" t="s">
        <v>249</v>
      </c>
      <c r="E144">
        <v>3399</v>
      </c>
      <c r="F144">
        <v>71.579876434245364</v>
      </c>
      <c r="G144">
        <v>5.148573109738158</v>
      </c>
      <c r="H144">
        <v>3.7658134745513383</v>
      </c>
      <c r="I144">
        <v>0.17652250661959401</v>
      </c>
      <c r="J144">
        <v>7.0314798470138271</v>
      </c>
      <c r="K144">
        <v>12.268314210061783</v>
      </c>
      <c r="L144">
        <v>2.942041776993233E-2</v>
      </c>
      <c r="M144">
        <v>23.006766696087084</v>
      </c>
    </row>
    <row r="145" spans="1:13">
      <c r="A145" t="s">
        <v>1619</v>
      </c>
      <c r="B145">
        <v>2001</v>
      </c>
      <c r="C145" t="s">
        <v>1330</v>
      </c>
      <c r="D145" t="s">
        <v>262</v>
      </c>
      <c r="E145">
        <v>100</v>
      </c>
      <c r="F145">
        <v>25</v>
      </c>
      <c r="G145">
        <v>2</v>
      </c>
      <c r="H145">
        <v>5</v>
      </c>
      <c r="I145">
        <v>9</v>
      </c>
      <c r="J145">
        <v>23</v>
      </c>
      <c r="K145">
        <v>36</v>
      </c>
      <c r="L145">
        <v>0</v>
      </c>
      <c r="M145">
        <v>22</v>
      </c>
    </row>
    <row r="146" spans="1:13">
      <c r="A146" t="s">
        <v>554</v>
      </c>
      <c r="B146">
        <v>2001</v>
      </c>
      <c r="C146" t="s">
        <v>349</v>
      </c>
      <c r="D146" t="s">
        <v>248</v>
      </c>
      <c r="E146">
        <v>12131</v>
      </c>
      <c r="F146">
        <v>62.154809990932321</v>
      </c>
      <c r="G146">
        <v>8.5565905531283484</v>
      </c>
      <c r="H146">
        <v>6.1660209380924904</v>
      </c>
      <c r="I146">
        <v>0.54406067100816091</v>
      </c>
      <c r="J146">
        <v>8.3340202786250117</v>
      </c>
      <c r="K146">
        <v>14.236254224713543</v>
      </c>
      <c r="L146">
        <v>8.2433435001236493E-3</v>
      </c>
      <c r="M146">
        <v>29.148462616437225</v>
      </c>
    </row>
    <row r="147" spans="1:13">
      <c r="A147" t="s">
        <v>555</v>
      </c>
      <c r="B147">
        <v>2001</v>
      </c>
      <c r="C147" t="s">
        <v>349</v>
      </c>
      <c r="D147" t="s">
        <v>249</v>
      </c>
      <c r="E147">
        <v>11791</v>
      </c>
      <c r="F147">
        <v>63.175303197353912</v>
      </c>
      <c r="G147">
        <v>8.540412178780425</v>
      </c>
      <c r="H147">
        <v>6.1148333474684087</v>
      </c>
      <c r="I147">
        <v>0.33076074972436603</v>
      </c>
      <c r="J147">
        <v>8.0400305317615128</v>
      </c>
      <c r="K147">
        <v>13.790178950046647</v>
      </c>
      <c r="L147">
        <v>8.4810448647273298E-3</v>
      </c>
      <c r="M147">
        <v>29.098464930879487</v>
      </c>
    </row>
    <row r="148" spans="1:13">
      <c r="A148" t="s">
        <v>556</v>
      </c>
      <c r="B148">
        <v>2001</v>
      </c>
      <c r="C148" t="s">
        <v>349</v>
      </c>
      <c r="D148" t="s">
        <v>262</v>
      </c>
      <c r="E148">
        <v>340</v>
      </c>
      <c r="F148">
        <v>26.764705882352942</v>
      </c>
      <c r="G148">
        <v>9.117647058823529</v>
      </c>
      <c r="H148">
        <v>7.9411764705882346</v>
      </c>
      <c r="I148">
        <v>7.9411764705882346</v>
      </c>
      <c r="J148">
        <v>18.529411764705884</v>
      </c>
      <c r="K148">
        <v>29.705882352941178</v>
      </c>
      <c r="L148">
        <v>0</v>
      </c>
      <c r="M148">
        <v>30.882352941176471</v>
      </c>
    </row>
    <row r="149" spans="1:13">
      <c r="A149" t="s">
        <v>1620</v>
      </c>
      <c r="B149">
        <v>2001</v>
      </c>
      <c r="C149" t="s">
        <v>1333</v>
      </c>
      <c r="D149" t="s">
        <v>248</v>
      </c>
      <c r="E149">
        <v>2961</v>
      </c>
      <c r="F149">
        <v>64.640324214792301</v>
      </c>
      <c r="G149">
        <v>5.6399864910503208</v>
      </c>
      <c r="H149">
        <v>6.0452549814251944</v>
      </c>
      <c r="I149">
        <v>0.70921985815602839</v>
      </c>
      <c r="J149">
        <v>8.5106382978723403</v>
      </c>
      <c r="K149">
        <v>14.454576156703816</v>
      </c>
      <c r="L149">
        <v>0</v>
      </c>
      <c r="M149">
        <v>30.226274907125973</v>
      </c>
    </row>
    <row r="150" spans="1:13">
      <c r="A150" t="s">
        <v>1621</v>
      </c>
      <c r="B150">
        <v>2001</v>
      </c>
      <c r="C150" t="s">
        <v>1333</v>
      </c>
      <c r="D150" t="s">
        <v>249</v>
      </c>
      <c r="E150">
        <v>2835</v>
      </c>
      <c r="F150">
        <v>66.313932980599645</v>
      </c>
      <c r="G150">
        <v>5.6084656084656084</v>
      </c>
      <c r="H150">
        <v>6.0670194003527333</v>
      </c>
      <c r="I150">
        <v>0.31746031746031744</v>
      </c>
      <c r="J150">
        <v>7.9012345679012341</v>
      </c>
      <c r="K150">
        <v>13.791887125220459</v>
      </c>
      <c r="L150">
        <v>0</v>
      </c>
      <c r="M150">
        <v>30.723104056437389</v>
      </c>
    </row>
    <row r="151" spans="1:13">
      <c r="A151" t="s">
        <v>1622</v>
      </c>
      <c r="B151">
        <v>2001</v>
      </c>
      <c r="C151" t="s">
        <v>1333</v>
      </c>
      <c r="D151" t="s">
        <v>262</v>
      </c>
      <c r="E151">
        <v>126</v>
      </c>
      <c r="F151">
        <v>26.984126984126984</v>
      </c>
      <c r="G151">
        <v>6.3492063492063489</v>
      </c>
      <c r="H151">
        <v>5.5555555555555554</v>
      </c>
      <c r="I151">
        <v>9.5238095238095237</v>
      </c>
      <c r="J151">
        <v>22.222222222222221</v>
      </c>
      <c r="K151">
        <v>29.365079365079367</v>
      </c>
      <c r="L151">
        <v>0</v>
      </c>
      <c r="M151">
        <v>19.047619047619047</v>
      </c>
    </row>
    <row r="152" spans="1:13">
      <c r="A152" t="s">
        <v>1623</v>
      </c>
      <c r="B152">
        <v>2001</v>
      </c>
      <c r="C152" t="s">
        <v>1334</v>
      </c>
      <c r="D152" t="s">
        <v>248</v>
      </c>
      <c r="E152">
        <v>6812</v>
      </c>
      <c r="F152">
        <v>67.36641221374046</v>
      </c>
      <c r="G152">
        <v>6.1655901350557842</v>
      </c>
      <c r="H152">
        <v>4.7563123899001765</v>
      </c>
      <c r="I152">
        <v>0.58719906048150317</v>
      </c>
      <c r="J152">
        <v>9.0281855549031125</v>
      </c>
      <c r="K152">
        <v>12.096300645918967</v>
      </c>
      <c r="L152">
        <v>0</v>
      </c>
      <c r="M152">
        <v>28.537874339401061</v>
      </c>
    </row>
    <row r="153" spans="1:13">
      <c r="A153" t="s">
        <v>1624</v>
      </c>
      <c r="B153">
        <v>2001</v>
      </c>
      <c r="C153" t="s">
        <v>1334</v>
      </c>
      <c r="D153" t="s">
        <v>249</v>
      </c>
      <c r="E153">
        <v>6611</v>
      </c>
      <c r="F153">
        <v>68.401149599152916</v>
      </c>
      <c r="G153">
        <v>6.1564059900166388</v>
      </c>
      <c r="H153">
        <v>4.7950385720768418</v>
      </c>
      <c r="I153">
        <v>0.31765239751928603</v>
      </c>
      <c r="J153">
        <v>8.561488428376947</v>
      </c>
      <c r="K153">
        <v>11.768265012857359</v>
      </c>
      <c r="L153">
        <v>0</v>
      </c>
      <c r="M153">
        <v>28.422326425654216</v>
      </c>
    </row>
    <row r="154" spans="1:13">
      <c r="A154" t="s">
        <v>1625</v>
      </c>
      <c r="B154">
        <v>2001</v>
      </c>
      <c r="C154" t="s">
        <v>1334</v>
      </c>
      <c r="D154" t="s">
        <v>262</v>
      </c>
      <c r="E154">
        <v>201</v>
      </c>
      <c r="F154">
        <v>33.333333333333329</v>
      </c>
      <c r="G154">
        <v>6.467661691542288</v>
      </c>
      <c r="H154">
        <v>3.4825870646766171</v>
      </c>
      <c r="I154">
        <v>9.4527363184079594</v>
      </c>
      <c r="J154">
        <v>24.378109452736318</v>
      </c>
      <c r="K154">
        <v>22.885572139303484</v>
      </c>
      <c r="L154">
        <v>0</v>
      </c>
      <c r="M154">
        <v>32.338308457711449</v>
      </c>
    </row>
    <row r="155" spans="1:13">
      <c r="A155" t="s">
        <v>1626</v>
      </c>
      <c r="B155">
        <v>2001</v>
      </c>
      <c r="C155" t="s">
        <v>1328</v>
      </c>
      <c r="D155" t="s">
        <v>249</v>
      </c>
      <c r="E155">
        <v>50760</v>
      </c>
      <c r="F155">
        <v>66.26280535855004</v>
      </c>
      <c r="G155">
        <v>6.8420015760441295</v>
      </c>
      <c r="H155">
        <v>5.4432624113475176</v>
      </c>
      <c r="I155">
        <v>0.3132387706855792</v>
      </c>
      <c r="J155">
        <v>7.527580772261623</v>
      </c>
      <c r="K155">
        <v>13.599290780141843</v>
      </c>
      <c r="L155">
        <v>1.1820330969267139E-2</v>
      </c>
      <c r="M155">
        <v>26.704097714736015</v>
      </c>
    </row>
    <row r="156" spans="1:13">
      <c r="A156" t="s">
        <v>1627</v>
      </c>
      <c r="B156">
        <v>2001</v>
      </c>
      <c r="C156" t="s">
        <v>1328</v>
      </c>
      <c r="D156" t="s">
        <v>262</v>
      </c>
      <c r="E156">
        <v>1522</v>
      </c>
      <c r="F156">
        <v>25.952693823915901</v>
      </c>
      <c r="G156">
        <v>7.0959264126149808</v>
      </c>
      <c r="H156">
        <v>5.7161629434954007</v>
      </c>
      <c r="I156">
        <v>7.8186596583442833</v>
      </c>
      <c r="J156">
        <v>20.630749014454665</v>
      </c>
      <c r="K156">
        <v>32.78580814717477</v>
      </c>
      <c r="L156">
        <v>0</v>
      </c>
      <c r="M156">
        <v>28.449408672798949</v>
      </c>
    </row>
    <row r="157" spans="1:13">
      <c r="A157" t="s">
        <v>1628</v>
      </c>
      <c r="B157">
        <v>2001</v>
      </c>
      <c r="C157" t="s">
        <v>1328</v>
      </c>
      <c r="D157" t="s">
        <v>248</v>
      </c>
      <c r="E157">
        <v>52282</v>
      </c>
      <c r="F157">
        <v>65.089323285260704</v>
      </c>
      <c r="G157">
        <v>6.8493936727745686</v>
      </c>
      <c r="H157">
        <v>5.451206916338319</v>
      </c>
      <c r="I157">
        <v>0.53173176236563258</v>
      </c>
      <c r="J157">
        <v>7.9090317891434907</v>
      </c>
      <c r="K157">
        <v>14.157836349030259</v>
      </c>
      <c r="L157">
        <v>1.1476225087028041E-2</v>
      </c>
      <c r="M157">
        <v>26.754906086224707</v>
      </c>
    </row>
    <row r="158" spans="1:13">
      <c r="A158" t="s">
        <v>1629</v>
      </c>
      <c r="B158">
        <v>2001</v>
      </c>
      <c r="C158" t="s">
        <v>1332</v>
      </c>
      <c r="D158" t="s">
        <v>248</v>
      </c>
      <c r="E158">
        <v>5287</v>
      </c>
      <c r="F158">
        <v>60.65821827123132</v>
      </c>
      <c r="G158">
        <v>5.9390958955929642</v>
      </c>
      <c r="H158">
        <v>9.3436731605825614</v>
      </c>
      <c r="I158">
        <v>0.5863438623037639</v>
      </c>
      <c r="J158">
        <v>6.2417249858142609</v>
      </c>
      <c r="K158">
        <v>17.174200870058634</v>
      </c>
      <c r="L158">
        <v>5.6742954416493289E-2</v>
      </c>
      <c r="M158">
        <v>27.104217892944959</v>
      </c>
    </row>
    <row r="159" spans="1:13">
      <c r="A159" t="s">
        <v>1630</v>
      </c>
      <c r="B159">
        <v>2001</v>
      </c>
      <c r="C159" t="s">
        <v>1332</v>
      </c>
      <c r="D159" t="s">
        <v>249</v>
      </c>
      <c r="E159">
        <v>5116</v>
      </c>
      <c r="F159">
        <v>62.138389366692728</v>
      </c>
      <c r="G159">
        <v>5.9812353401094605</v>
      </c>
      <c r="H159">
        <v>9.3236903831118063</v>
      </c>
      <c r="I159">
        <v>0.31274433150899139</v>
      </c>
      <c r="J159">
        <v>5.7857701329163413</v>
      </c>
      <c r="K159">
        <v>16.399530883502734</v>
      </c>
      <c r="L159">
        <v>5.8639562157935893E-2</v>
      </c>
      <c r="M159">
        <v>26.91555903049257</v>
      </c>
    </row>
    <row r="160" spans="1:13">
      <c r="A160" t="s">
        <v>1631</v>
      </c>
      <c r="B160">
        <v>2001</v>
      </c>
      <c r="C160" t="s">
        <v>1332</v>
      </c>
      <c r="D160" t="s">
        <v>262</v>
      </c>
      <c r="E160">
        <v>171</v>
      </c>
      <c r="F160">
        <v>16.374269005847953</v>
      </c>
      <c r="G160">
        <v>4.6783625730994149</v>
      </c>
      <c r="H160">
        <v>9.9415204678362574</v>
      </c>
      <c r="I160">
        <v>8.7719298245614024</v>
      </c>
      <c r="J160">
        <v>19.883040935672515</v>
      </c>
      <c r="K160">
        <v>40.350877192982452</v>
      </c>
      <c r="L160">
        <v>0</v>
      </c>
      <c r="M160">
        <v>32.748538011695906</v>
      </c>
    </row>
    <row r="161" spans="1:13">
      <c r="A161" t="s">
        <v>422</v>
      </c>
      <c r="B161">
        <v>2001</v>
      </c>
      <c r="C161" t="s">
        <v>1336</v>
      </c>
      <c r="D161" t="s">
        <v>248</v>
      </c>
      <c r="E161">
        <v>147</v>
      </c>
      <c r="F161">
        <v>65.306122448979593</v>
      </c>
      <c r="G161">
        <v>2.7210884353741496</v>
      </c>
      <c r="H161">
        <v>4.7619047619047619</v>
      </c>
      <c r="I161">
        <v>1.3605442176870748</v>
      </c>
      <c r="J161">
        <v>9.5238095238095237</v>
      </c>
      <c r="K161">
        <v>16.326530612244898</v>
      </c>
      <c r="L161">
        <v>0</v>
      </c>
      <c r="M161">
        <v>19.727891156462583</v>
      </c>
    </row>
    <row r="162" spans="1:13">
      <c r="A162" t="s">
        <v>423</v>
      </c>
      <c r="B162">
        <v>2001</v>
      </c>
      <c r="C162" t="s">
        <v>1336</v>
      </c>
      <c r="D162" t="s">
        <v>249</v>
      </c>
      <c r="E162">
        <v>139</v>
      </c>
      <c r="F162">
        <v>65.467625899280577</v>
      </c>
      <c r="G162">
        <v>2.877697841726619</v>
      </c>
      <c r="H162">
        <v>5.0359712230215825</v>
      </c>
      <c r="I162">
        <v>0.71942446043165476</v>
      </c>
      <c r="J162">
        <v>10.071942446043165</v>
      </c>
      <c r="K162">
        <v>15.827338129496402</v>
      </c>
      <c r="L162">
        <v>0</v>
      </c>
      <c r="M162">
        <v>19.424460431654676</v>
      </c>
    </row>
    <row r="163" spans="1:13">
      <c r="A163" t="s">
        <v>424</v>
      </c>
      <c r="B163">
        <v>2001</v>
      </c>
      <c r="C163" t="s">
        <v>1336</v>
      </c>
      <c r="D163" t="s">
        <v>262</v>
      </c>
      <c r="E163">
        <v>8</v>
      </c>
      <c r="F163">
        <v>62.5</v>
      </c>
      <c r="G163">
        <v>0</v>
      </c>
      <c r="H163">
        <v>0</v>
      </c>
      <c r="I163">
        <v>12.5</v>
      </c>
      <c r="J163">
        <v>0</v>
      </c>
      <c r="K163">
        <v>25</v>
      </c>
      <c r="L163">
        <v>0</v>
      </c>
      <c r="M163">
        <v>25</v>
      </c>
    </row>
    <row r="164" spans="1:13">
      <c r="A164" t="s">
        <v>1632</v>
      </c>
      <c r="B164">
        <v>2001</v>
      </c>
      <c r="C164" t="s">
        <v>1335</v>
      </c>
      <c r="D164" t="s">
        <v>248</v>
      </c>
      <c r="E164">
        <v>8202</v>
      </c>
      <c r="F164">
        <v>65.569373323579612</v>
      </c>
      <c r="G164">
        <v>8.3760058522311631</v>
      </c>
      <c r="H164">
        <v>3.4503779565959523</v>
      </c>
      <c r="I164">
        <v>0.42672518897829798</v>
      </c>
      <c r="J164">
        <v>7.3640575469397698</v>
      </c>
      <c r="K164">
        <v>14.813460131675201</v>
      </c>
      <c r="L164">
        <v>0</v>
      </c>
      <c r="M164">
        <v>23.07973664959766</v>
      </c>
    </row>
    <row r="165" spans="1:13">
      <c r="A165" t="s">
        <v>1633</v>
      </c>
      <c r="B165">
        <v>2001</v>
      </c>
      <c r="C165" t="s">
        <v>1335</v>
      </c>
      <c r="D165" t="s">
        <v>249</v>
      </c>
      <c r="E165">
        <v>7973</v>
      </c>
      <c r="F165">
        <v>66.80045152389313</v>
      </c>
      <c r="G165">
        <v>8.4159036749027969</v>
      </c>
      <c r="H165">
        <v>3.4240561896400354</v>
      </c>
      <c r="I165">
        <v>0.32610058948952714</v>
      </c>
      <c r="J165">
        <v>6.8355700489150877</v>
      </c>
      <c r="K165">
        <v>14.197917973159413</v>
      </c>
      <c r="L165">
        <v>0</v>
      </c>
      <c r="M165">
        <v>23.040260880471592</v>
      </c>
    </row>
    <row r="166" spans="1:13">
      <c r="A166" t="s">
        <v>1634</v>
      </c>
      <c r="B166">
        <v>2001</v>
      </c>
      <c r="C166" t="s">
        <v>1335</v>
      </c>
      <c r="D166" t="s">
        <v>262</v>
      </c>
      <c r="E166">
        <v>229</v>
      </c>
      <c r="F166">
        <v>22.707423580786028</v>
      </c>
      <c r="G166">
        <v>6.9868995633187767</v>
      </c>
      <c r="H166">
        <v>4.3668122270742353</v>
      </c>
      <c r="I166">
        <v>3.9301310043668125</v>
      </c>
      <c r="J166">
        <v>25.76419213973799</v>
      </c>
      <c r="K166">
        <v>36.244541484716159</v>
      </c>
      <c r="L166">
        <v>0</v>
      </c>
      <c r="M166">
        <v>24.454148471615721</v>
      </c>
    </row>
    <row r="167" spans="1:13">
      <c r="A167" t="s">
        <v>1635</v>
      </c>
      <c r="B167">
        <v>2001</v>
      </c>
      <c r="C167" t="s">
        <v>1338</v>
      </c>
      <c r="D167" t="s">
        <v>248</v>
      </c>
      <c r="E167">
        <v>3791</v>
      </c>
      <c r="F167">
        <v>66.737008704827232</v>
      </c>
      <c r="G167">
        <v>7.1748878923766819</v>
      </c>
      <c r="H167">
        <v>5.3020311263518858</v>
      </c>
      <c r="I167">
        <v>0.44843049327354262</v>
      </c>
      <c r="J167">
        <v>8.1772619361646015</v>
      </c>
      <c r="K167">
        <v>12.160379847006068</v>
      </c>
      <c r="L167">
        <v>0</v>
      </c>
      <c r="M167">
        <v>25.112107623318387</v>
      </c>
    </row>
    <row r="168" spans="1:13">
      <c r="A168" t="s">
        <v>1636</v>
      </c>
      <c r="B168">
        <v>2001</v>
      </c>
      <c r="C168" t="s">
        <v>1338</v>
      </c>
      <c r="D168" t="s">
        <v>249</v>
      </c>
      <c r="E168">
        <v>3693</v>
      </c>
      <c r="F168">
        <v>67.776875169239105</v>
      </c>
      <c r="G168">
        <v>7.0945031139994592</v>
      </c>
      <c r="H168">
        <v>5.3344164635797453</v>
      </c>
      <c r="I168">
        <v>0.27078256160303277</v>
      </c>
      <c r="J168">
        <v>8.1776333604115887</v>
      </c>
      <c r="K168">
        <v>11.345789331167074</v>
      </c>
      <c r="L168">
        <v>0</v>
      </c>
      <c r="M168">
        <v>24.749526130517193</v>
      </c>
    </row>
    <row r="169" spans="1:13">
      <c r="A169" t="s">
        <v>1637</v>
      </c>
      <c r="B169">
        <v>2001</v>
      </c>
      <c r="C169" t="s">
        <v>1338</v>
      </c>
      <c r="D169" t="s">
        <v>262</v>
      </c>
      <c r="E169">
        <v>98</v>
      </c>
      <c r="F169">
        <v>27.551020408163261</v>
      </c>
      <c r="G169">
        <v>10.204081632653061</v>
      </c>
      <c r="H169">
        <v>4.0816326530612246</v>
      </c>
      <c r="I169">
        <v>7.1428571428571423</v>
      </c>
      <c r="J169">
        <v>8.1632653061224492</v>
      </c>
      <c r="K169">
        <v>42.857142857142854</v>
      </c>
      <c r="L169">
        <v>0</v>
      </c>
      <c r="M169">
        <v>38.775510204081634</v>
      </c>
    </row>
    <row r="170" spans="1:13">
      <c r="A170" t="s">
        <v>1638</v>
      </c>
      <c r="B170">
        <v>2001</v>
      </c>
      <c r="C170" t="s">
        <v>1331</v>
      </c>
      <c r="D170" t="s">
        <v>248</v>
      </c>
      <c r="E170">
        <v>2875</v>
      </c>
      <c r="F170">
        <v>67.026086956521738</v>
      </c>
      <c r="G170">
        <v>4.7304347826086959</v>
      </c>
      <c r="H170">
        <v>6.5391304347826082</v>
      </c>
      <c r="I170">
        <v>0.4521739130434782</v>
      </c>
      <c r="J170">
        <v>6.1565217391304348</v>
      </c>
      <c r="K170">
        <v>15.095652173913043</v>
      </c>
      <c r="L170">
        <v>0</v>
      </c>
      <c r="M170">
        <v>26.956521739130434</v>
      </c>
    </row>
    <row r="171" spans="1:13">
      <c r="A171" t="s">
        <v>1639</v>
      </c>
      <c r="B171">
        <v>2001</v>
      </c>
      <c r="C171" t="s">
        <v>1331</v>
      </c>
      <c r="D171" t="s">
        <v>249</v>
      </c>
      <c r="E171">
        <v>2800</v>
      </c>
      <c r="F171">
        <v>68.25</v>
      </c>
      <c r="G171">
        <v>4.6428571428571432</v>
      </c>
      <c r="H171">
        <v>6.5714285714285712</v>
      </c>
      <c r="I171">
        <v>0.25</v>
      </c>
      <c r="J171">
        <v>5.8214285714285712</v>
      </c>
      <c r="K171">
        <v>14.464285714285715</v>
      </c>
      <c r="L171">
        <v>0</v>
      </c>
      <c r="M171">
        <v>27.178571428571431</v>
      </c>
    </row>
    <row r="172" spans="1:13">
      <c r="A172" t="s">
        <v>1640</v>
      </c>
      <c r="B172">
        <v>2001</v>
      </c>
      <c r="C172" t="s">
        <v>1331</v>
      </c>
      <c r="D172" t="s">
        <v>262</v>
      </c>
      <c r="E172">
        <v>75</v>
      </c>
      <c r="F172">
        <v>21.333333333333336</v>
      </c>
      <c r="G172">
        <v>8</v>
      </c>
      <c r="H172">
        <v>5.3333333333333339</v>
      </c>
      <c r="I172">
        <v>8</v>
      </c>
      <c r="J172">
        <v>18.666666666666668</v>
      </c>
      <c r="K172">
        <v>38.666666666666664</v>
      </c>
      <c r="L172">
        <v>0</v>
      </c>
      <c r="M172">
        <v>18.666666666666668</v>
      </c>
    </row>
    <row r="173" spans="1:13">
      <c r="A173" t="s">
        <v>425</v>
      </c>
      <c r="B173">
        <v>2001</v>
      </c>
      <c r="C173" t="s">
        <v>1339</v>
      </c>
      <c r="D173" t="s">
        <v>248</v>
      </c>
      <c r="E173">
        <v>226</v>
      </c>
      <c r="F173">
        <v>67.69911504424779</v>
      </c>
      <c r="G173">
        <v>6.1946902654867255</v>
      </c>
      <c r="H173">
        <v>5.3097345132743365</v>
      </c>
      <c r="I173">
        <v>0.88495575221238942</v>
      </c>
      <c r="J173">
        <v>7.0796460176991154</v>
      </c>
      <c r="K173">
        <v>12.831858407079647</v>
      </c>
      <c r="L173">
        <v>0</v>
      </c>
      <c r="M173">
        <v>33.185840707964601</v>
      </c>
    </row>
    <row r="174" spans="1:13">
      <c r="A174" t="s">
        <v>426</v>
      </c>
      <c r="B174">
        <v>2001</v>
      </c>
      <c r="C174" t="s">
        <v>1339</v>
      </c>
      <c r="D174" t="s">
        <v>249</v>
      </c>
      <c r="E174">
        <v>220</v>
      </c>
      <c r="F174">
        <v>68.63636363636364</v>
      </c>
      <c r="G174">
        <v>6.3636363636363633</v>
      </c>
      <c r="H174">
        <v>5.4545454545454541</v>
      </c>
      <c r="I174">
        <v>0.90909090909090906</v>
      </c>
      <c r="J174">
        <v>6.3636363636363633</v>
      </c>
      <c r="K174">
        <v>12.272727272727273</v>
      </c>
      <c r="L174">
        <v>0</v>
      </c>
      <c r="M174">
        <v>34.090909090909086</v>
      </c>
    </row>
    <row r="175" spans="1:13">
      <c r="A175" t="s">
        <v>427</v>
      </c>
      <c r="B175">
        <v>2001</v>
      </c>
      <c r="C175" t="s">
        <v>1339</v>
      </c>
      <c r="D175" t="s">
        <v>262</v>
      </c>
      <c r="E175">
        <v>6</v>
      </c>
      <c r="F175">
        <v>33.333333333333329</v>
      </c>
      <c r="G175">
        <v>0</v>
      </c>
      <c r="H175">
        <v>0</v>
      </c>
      <c r="I175">
        <v>0</v>
      </c>
      <c r="J175">
        <v>33.333333333333329</v>
      </c>
      <c r="K175">
        <v>33.333333333333329</v>
      </c>
      <c r="L175">
        <v>0</v>
      </c>
      <c r="M175">
        <v>0</v>
      </c>
    </row>
    <row r="176" spans="1:13">
      <c r="A176" t="s">
        <v>557</v>
      </c>
      <c r="B176">
        <v>2001</v>
      </c>
      <c r="C176" t="s">
        <v>348</v>
      </c>
      <c r="D176" t="s">
        <v>248</v>
      </c>
      <c r="E176">
        <v>1326</v>
      </c>
      <c r="F176">
        <v>68.325791855203619</v>
      </c>
      <c r="G176">
        <v>2.2624434389140271</v>
      </c>
      <c r="H176">
        <v>5.0527903469079938</v>
      </c>
      <c r="I176">
        <v>0.30165912518853699</v>
      </c>
      <c r="J176">
        <v>9.8039215686274517</v>
      </c>
      <c r="K176">
        <v>14.25339366515837</v>
      </c>
      <c r="L176">
        <v>0</v>
      </c>
      <c r="M176">
        <v>35.671191553544496</v>
      </c>
    </row>
    <row r="177" spans="1:13">
      <c r="A177" t="s">
        <v>558</v>
      </c>
      <c r="B177">
        <v>2001</v>
      </c>
      <c r="C177" t="s">
        <v>348</v>
      </c>
      <c r="D177" t="s">
        <v>249</v>
      </c>
      <c r="E177">
        <v>1309</v>
      </c>
      <c r="F177">
        <v>69.136745607333836</v>
      </c>
      <c r="G177">
        <v>2.2918258212375862</v>
      </c>
      <c r="H177">
        <v>5.0420168067226889</v>
      </c>
      <c r="I177">
        <v>0.30557677616501144</v>
      </c>
      <c r="J177">
        <v>9.4728800611153545</v>
      </c>
      <c r="K177">
        <v>13.750954927425516</v>
      </c>
      <c r="L177">
        <v>0</v>
      </c>
      <c r="M177">
        <v>36.134453781512605</v>
      </c>
    </row>
    <row r="178" spans="1:13">
      <c r="A178" t="s">
        <v>559</v>
      </c>
      <c r="B178">
        <v>2001</v>
      </c>
      <c r="C178" t="s">
        <v>348</v>
      </c>
      <c r="D178" t="s">
        <v>262</v>
      </c>
      <c r="E178">
        <v>17</v>
      </c>
      <c r="F178">
        <v>5.8823529411764701</v>
      </c>
      <c r="G178">
        <v>0</v>
      </c>
      <c r="H178">
        <v>5.8823529411764701</v>
      </c>
      <c r="I178">
        <v>0</v>
      </c>
      <c r="J178">
        <v>35.294117647058826</v>
      </c>
      <c r="K178">
        <v>52.941176470588239</v>
      </c>
      <c r="L178">
        <v>0</v>
      </c>
      <c r="M178">
        <v>0</v>
      </c>
    </row>
    <row r="179" spans="1:13">
      <c r="A179" t="s">
        <v>428</v>
      </c>
      <c r="B179">
        <v>2001</v>
      </c>
      <c r="C179" t="s">
        <v>1337</v>
      </c>
      <c r="D179" t="s">
        <v>248</v>
      </c>
      <c r="E179">
        <v>217</v>
      </c>
      <c r="F179">
        <v>71.428571428571431</v>
      </c>
      <c r="G179">
        <v>0.46082949308755761</v>
      </c>
      <c r="H179">
        <v>8.7557603686635943</v>
      </c>
      <c r="I179">
        <v>1.3824884792626728</v>
      </c>
      <c r="J179">
        <v>5.9907834101382482</v>
      </c>
      <c r="K179">
        <v>11.981566820276496</v>
      </c>
      <c r="L179">
        <v>0</v>
      </c>
      <c r="M179">
        <v>19.35483870967742</v>
      </c>
    </row>
    <row r="180" spans="1:13">
      <c r="A180" t="s">
        <v>429</v>
      </c>
      <c r="B180">
        <v>2001</v>
      </c>
      <c r="C180" t="s">
        <v>1337</v>
      </c>
      <c r="D180" t="s">
        <v>249</v>
      </c>
      <c r="E180">
        <v>211</v>
      </c>
      <c r="F180">
        <v>72.511848341232238</v>
      </c>
      <c r="G180">
        <v>0.47393364928909953</v>
      </c>
      <c r="H180">
        <v>9.0047393364928912</v>
      </c>
      <c r="I180">
        <v>1.4218009478672986</v>
      </c>
      <c r="J180">
        <v>6.1611374407582939</v>
      </c>
      <c r="K180">
        <v>10.42654028436019</v>
      </c>
      <c r="L180">
        <v>0</v>
      </c>
      <c r="M180">
        <v>18.957345971563981</v>
      </c>
    </row>
    <row r="181" spans="1:13">
      <c r="A181" t="s">
        <v>430</v>
      </c>
      <c r="B181">
        <v>2001</v>
      </c>
      <c r="C181" t="s">
        <v>1337</v>
      </c>
      <c r="D181" t="s">
        <v>262</v>
      </c>
      <c r="E181">
        <v>6</v>
      </c>
      <c r="F181">
        <v>33.333333333333329</v>
      </c>
      <c r="G181">
        <v>0</v>
      </c>
      <c r="H181">
        <v>0</v>
      </c>
      <c r="I181">
        <v>0</v>
      </c>
      <c r="J181">
        <v>0</v>
      </c>
      <c r="K181">
        <v>66.666666666666657</v>
      </c>
      <c r="L181">
        <v>0</v>
      </c>
      <c r="M181">
        <v>33.333333333333329</v>
      </c>
    </row>
    <row r="182" spans="1:13">
      <c r="A182" t="s">
        <v>560</v>
      </c>
      <c r="B182">
        <v>2002</v>
      </c>
      <c r="C182" t="s">
        <v>347</v>
      </c>
      <c r="D182" t="s">
        <v>248</v>
      </c>
      <c r="E182">
        <v>3592</v>
      </c>
      <c r="F182">
        <v>63.585746102449889</v>
      </c>
      <c r="G182">
        <v>5.9576837416481077</v>
      </c>
      <c r="H182">
        <v>4.5935412026726059</v>
      </c>
      <c r="I182">
        <v>0.75167037861915365</v>
      </c>
      <c r="J182">
        <v>9.9387527839643646</v>
      </c>
      <c r="K182">
        <v>15.116926503340759</v>
      </c>
      <c r="L182">
        <v>5.5679287305122491E-2</v>
      </c>
      <c r="M182">
        <v>20.907572383073497</v>
      </c>
    </row>
    <row r="183" spans="1:13">
      <c r="A183" t="s">
        <v>561</v>
      </c>
      <c r="B183">
        <v>2002</v>
      </c>
      <c r="C183" t="s">
        <v>347</v>
      </c>
      <c r="D183" t="s">
        <v>249</v>
      </c>
      <c r="E183">
        <v>3447</v>
      </c>
      <c r="F183">
        <v>65.245140702059771</v>
      </c>
      <c r="G183">
        <v>5.8311575282854653</v>
      </c>
      <c r="H183">
        <v>4.4966637655932695</v>
      </c>
      <c r="I183">
        <v>0.34812880765883375</v>
      </c>
      <c r="J183">
        <v>9.0513489991296776</v>
      </c>
      <c r="K183">
        <v>14.969538729329852</v>
      </c>
      <c r="L183">
        <v>5.8021467943138963E-2</v>
      </c>
      <c r="M183">
        <v>20.800696257615318</v>
      </c>
    </row>
    <row r="184" spans="1:13">
      <c r="A184" t="s">
        <v>562</v>
      </c>
      <c r="B184">
        <v>2002</v>
      </c>
      <c r="C184" t="s">
        <v>347</v>
      </c>
      <c r="D184" t="s">
        <v>262</v>
      </c>
      <c r="E184">
        <v>145</v>
      </c>
      <c r="F184">
        <v>24.137931034482758</v>
      </c>
      <c r="G184">
        <v>8.9655172413793096</v>
      </c>
      <c r="H184">
        <v>6.8965517241379306</v>
      </c>
      <c r="I184">
        <v>10.344827586206897</v>
      </c>
      <c r="J184">
        <v>31.03448275862069</v>
      </c>
      <c r="K184">
        <v>18.620689655172416</v>
      </c>
      <c r="L184">
        <v>0</v>
      </c>
      <c r="M184">
        <v>23.448275862068964</v>
      </c>
    </row>
    <row r="185" spans="1:13">
      <c r="A185" t="s">
        <v>0</v>
      </c>
      <c r="B185">
        <v>2002</v>
      </c>
      <c r="C185" t="s">
        <v>1329</v>
      </c>
      <c r="D185" t="s">
        <v>248</v>
      </c>
      <c r="E185">
        <v>1030</v>
      </c>
      <c r="F185">
        <v>64.368932038834942</v>
      </c>
      <c r="G185">
        <v>7.7669902912621351</v>
      </c>
      <c r="H185">
        <v>6.407766990291262</v>
      </c>
      <c r="I185">
        <v>0.1941747572815534</v>
      </c>
      <c r="J185">
        <v>6.5048543689320395</v>
      </c>
      <c r="K185">
        <v>14.660194174757283</v>
      </c>
      <c r="L185">
        <v>9.7087378640776698E-2</v>
      </c>
      <c r="M185">
        <v>26.019417475728158</v>
      </c>
    </row>
    <row r="186" spans="1:13">
      <c r="A186" t="s">
        <v>1</v>
      </c>
      <c r="B186">
        <v>2002</v>
      </c>
      <c r="C186" t="s">
        <v>1329</v>
      </c>
      <c r="D186" t="s">
        <v>249</v>
      </c>
      <c r="E186">
        <v>1010</v>
      </c>
      <c r="F186">
        <v>65.445544554455452</v>
      </c>
      <c r="G186">
        <v>7.8217821782178216</v>
      </c>
      <c r="H186">
        <v>6.3366336633663369</v>
      </c>
      <c r="I186">
        <v>9.9009900990099015E-2</v>
      </c>
      <c r="J186">
        <v>6.435643564356436</v>
      </c>
      <c r="K186">
        <v>13.762376237623764</v>
      </c>
      <c r="L186">
        <v>9.9009900990099015E-2</v>
      </c>
      <c r="M186">
        <v>25.940594059405942</v>
      </c>
    </row>
    <row r="187" spans="1:13">
      <c r="A187" t="s">
        <v>2</v>
      </c>
      <c r="B187">
        <v>2002</v>
      </c>
      <c r="C187" t="s">
        <v>1329</v>
      </c>
      <c r="D187" t="s">
        <v>262</v>
      </c>
      <c r="E187">
        <v>20</v>
      </c>
      <c r="F187">
        <v>10</v>
      </c>
      <c r="G187">
        <v>5</v>
      </c>
      <c r="H187">
        <v>10</v>
      </c>
      <c r="I187">
        <v>5</v>
      </c>
      <c r="J187">
        <v>10</v>
      </c>
      <c r="K187">
        <v>60</v>
      </c>
      <c r="L187">
        <v>0</v>
      </c>
      <c r="M187">
        <v>30</v>
      </c>
    </row>
    <row r="188" spans="1:13">
      <c r="A188" t="s">
        <v>3</v>
      </c>
      <c r="B188">
        <v>2002</v>
      </c>
      <c r="C188" t="s">
        <v>1330</v>
      </c>
      <c r="D188" t="s">
        <v>248</v>
      </c>
      <c r="E188">
        <v>3502</v>
      </c>
      <c r="F188">
        <v>70.816676185037124</v>
      </c>
      <c r="G188">
        <v>5.739577384351799</v>
      </c>
      <c r="H188">
        <v>2.5414049114791548</v>
      </c>
      <c r="I188">
        <v>0.59965733866362081</v>
      </c>
      <c r="J188">
        <v>7.8526556253569382</v>
      </c>
      <c r="K188">
        <v>12.42147344374643</v>
      </c>
      <c r="L188">
        <v>2.855511136493432E-2</v>
      </c>
      <c r="M188">
        <v>22.044545973729299</v>
      </c>
    </row>
    <row r="189" spans="1:13">
      <c r="A189" t="s">
        <v>4</v>
      </c>
      <c r="B189">
        <v>2002</v>
      </c>
      <c r="C189" t="s">
        <v>1330</v>
      </c>
      <c r="D189" t="s">
        <v>249</v>
      </c>
      <c r="E189">
        <v>3392</v>
      </c>
      <c r="F189">
        <v>71.904481132075475</v>
      </c>
      <c r="G189">
        <v>5.8077830188679247</v>
      </c>
      <c r="H189">
        <v>2.5058962264150946</v>
      </c>
      <c r="I189">
        <v>0.294811320754717</v>
      </c>
      <c r="J189">
        <v>7.4882075471698117</v>
      </c>
      <c r="K189">
        <v>11.998820754716981</v>
      </c>
      <c r="L189">
        <v>0</v>
      </c>
      <c r="M189">
        <v>22.05188679245283</v>
      </c>
    </row>
    <row r="190" spans="1:13">
      <c r="A190" t="s">
        <v>5</v>
      </c>
      <c r="B190">
        <v>2002</v>
      </c>
      <c r="C190" t="s">
        <v>1330</v>
      </c>
      <c r="D190" t="s">
        <v>262</v>
      </c>
      <c r="E190">
        <v>110</v>
      </c>
      <c r="F190">
        <v>37.272727272727273</v>
      </c>
      <c r="G190">
        <v>3.6363636363636362</v>
      </c>
      <c r="H190">
        <v>3.6363636363636362</v>
      </c>
      <c r="I190">
        <v>10</v>
      </c>
      <c r="J190">
        <v>19.090909090909093</v>
      </c>
      <c r="K190">
        <v>25.454545454545453</v>
      </c>
      <c r="L190">
        <v>0.90909090909090906</v>
      </c>
      <c r="M190">
        <v>21.818181818181817</v>
      </c>
    </row>
    <row r="191" spans="1:13">
      <c r="A191" t="s">
        <v>563</v>
      </c>
      <c r="B191">
        <v>2002</v>
      </c>
      <c r="C191" t="s">
        <v>349</v>
      </c>
      <c r="D191" t="s">
        <v>248</v>
      </c>
      <c r="E191">
        <v>11667</v>
      </c>
      <c r="F191">
        <v>61.035398988600335</v>
      </c>
      <c r="G191">
        <v>7.8083483329047745</v>
      </c>
      <c r="H191">
        <v>6.1369675152138505</v>
      </c>
      <c r="I191">
        <v>0.59998285763263903</v>
      </c>
      <c r="J191">
        <v>9.5397274363589606</v>
      </c>
      <c r="K191">
        <v>14.871003685608983</v>
      </c>
      <c r="L191">
        <v>8.5711836804662697E-3</v>
      </c>
      <c r="M191">
        <v>28.902031370532271</v>
      </c>
    </row>
    <row r="192" spans="1:13">
      <c r="A192" t="s">
        <v>564</v>
      </c>
      <c r="B192">
        <v>2002</v>
      </c>
      <c r="C192" t="s">
        <v>349</v>
      </c>
      <c r="D192" t="s">
        <v>249</v>
      </c>
      <c r="E192">
        <v>11285</v>
      </c>
      <c r="F192">
        <v>62.463447053610984</v>
      </c>
      <c r="G192">
        <v>7.8777137793531242</v>
      </c>
      <c r="H192">
        <v>6.105449712007089</v>
      </c>
      <c r="I192">
        <v>0.36331413380593708</v>
      </c>
      <c r="J192">
        <v>8.9322108994240139</v>
      </c>
      <c r="K192">
        <v>14.249003101462119</v>
      </c>
      <c r="L192">
        <v>8.8613203367301704E-3</v>
      </c>
      <c r="M192">
        <v>29.038546743464778</v>
      </c>
    </row>
    <row r="193" spans="1:13">
      <c r="A193" t="s">
        <v>565</v>
      </c>
      <c r="B193">
        <v>2002</v>
      </c>
      <c r="C193" t="s">
        <v>349</v>
      </c>
      <c r="D193" t="s">
        <v>262</v>
      </c>
      <c r="E193">
        <v>382</v>
      </c>
      <c r="F193">
        <v>18.848167539267017</v>
      </c>
      <c r="G193">
        <v>5.7591623036649215</v>
      </c>
      <c r="H193">
        <v>7.0680628272251314</v>
      </c>
      <c r="I193">
        <v>7.5916230366492146</v>
      </c>
      <c r="J193">
        <v>27.486910994764397</v>
      </c>
      <c r="K193">
        <v>33.246073298429316</v>
      </c>
      <c r="L193">
        <v>0</v>
      </c>
      <c r="M193">
        <v>24.869109947643981</v>
      </c>
    </row>
    <row r="194" spans="1:13">
      <c r="A194" t="s">
        <v>6</v>
      </c>
      <c r="B194">
        <v>2002</v>
      </c>
      <c r="C194" t="s">
        <v>1333</v>
      </c>
      <c r="D194" t="s">
        <v>248</v>
      </c>
      <c r="E194">
        <v>2711</v>
      </c>
      <c r="F194">
        <v>64.551825894503878</v>
      </c>
      <c r="G194">
        <v>5.1272593139063076</v>
      </c>
      <c r="H194">
        <v>6.3076355588343791</v>
      </c>
      <c r="I194">
        <v>0.4057543341940244</v>
      </c>
      <c r="J194">
        <v>8.7421615639985237</v>
      </c>
      <c r="K194">
        <v>14.828476576908889</v>
      </c>
      <c r="L194">
        <v>3.6886757654002213E-2</v>
      </c>
      <c r="M194">
        <v>30.357801549243824</v>
      </c>
    </row>
    <row r="195" spans="1:13">
      <c r="A195" t="s">
        <v>7</v>
      </c>
      <c r="B195">
        <v>2002</v>
      </c>
      <c r="C195" t="s">
        <v>1333</v>
      </c>
      <c r="D195" t="s">
        <v>249</v>
      </c>
      <c r="E195">
        <v>2621</v>
      </c>
      <c r="F195">
        <v>65.776421213277374</v>
      </c>
      <c r="G195">
        <v>5.188859214040443</v>
      </c>
      <c r="H195">
        <v>6.3334605112552458</v>
      </c>
      <c r="I195">
        <v>0.11446012972148034</v>
      </c>
      <c r="J195">
        <v>8.3174360930942388</v>
      </c>
      <c r="K195">
        <v>14.231209462037389</v>
      </c>
      <c r="L195">
        <v>3.8153376573826787E-2</v>
      </c>
      <c r="M195">
        <v>30.4845478824876</v>
      </c>
    </row>
    <row r="196" spans="1:13">
      <c r="A196" t="s">
        <v>8</v>
      </c>
      <c r="B196">
        <v>2002</v>
      </c>
      <c r="C196" t="s">
        <v>1333</v>
      </c>
      <c r="D196" t="s">
        <v>262</v>
      </c>
      <c r="E196">
        <v>90</v>
      </c>
      <c r="F196">
        <v>28.888888888888886</v>
      </c>
      <c r="G196">
        <v>3.3333333333333335</v>
      </c>
      <c r="H196">
        <v>5.5555555555555554</v>
      </c>
      <c r="I196">
        <v>8.8888888888888893</v>
      </c>
      <c r="J196">
        <v>21.111111111111111</v>
      </c>
      <c r="K196">
        <v>32.222222222222221</v>
      </c>
      <c r="L196">
        <v>0</v>
      </c>
      <c r="M196">
        <v>26.666666666666668</v>
      </c>
    </row>
    <row r="197" spans="1:13">
      <c r="A197" t="s">
        <v>9</v>
      </c>
      <c r="B197">
        <v>2002</v>
      </c>
      <c r="C197" t="s">
        <v>1334</v>
      </c>
      <c r="D197" t="s">
        <v>248</v>
      </c>
      <c r="E197">
        <v>6625</v>
      </c>
      <c r="F197">
        <v>65.116981132075466</v>
      </c>
      <c r="G197">
        <v>6.1584905660377363</v>
      </c>
      <c r="H197">
        <v>4.2566037735849056</v>
      </c>
      <c r="I197">
        <v>0.51320754716981132</v>
      </c>
      <c r="J197">
        <v>8.7245283018867923</v>
      </c>
      <c r="K197">
        <v>15.215094339622642</v>
      </c>
      <c r="L197">
        <v>1.509433962264151E-2</v>
      </c>
      <c r="M197">
        <v>31.879245283018872</v>
      </c>
    </row>
    <row r="198" spans="1:13">
      <c r="A198" t="s">
        <v>10</v>
      </c>
      <c r="B198">
        <v>2002</v>
      </c>
      <c r="C198" t="s">
        <v>1334</v>
      </c>
      <c r="D198" t="s">
        <v>249</v>
      </c>
      <c r="E198">
        <v>6457</v>
      </c>
      <c r="F198">
        <v>66.300139383614692</v>
      </c>
      <c r="G198">
        <v>6.1483661142945643</v>
      </c>
      <c r="H198">
        <v>4.2434567136441075</v>
      </c>
      <c r="I198">
        <v>0.34071550255536626</v>
      </c>
      <c r="J198">
        <v>8.1307108564348773</v>
      </c>
      <c r="K198">
        <v>14.821124361158432</v>
      </c>
      <c r="L198">
        <v>1.5487068297971191E-2</v>
      </c>
      <c r="M198">
        <v>32.058231376800371</v>
      </c>
    </row>
    <row r="199" spans="1:13">
      <c r="A199" t="s">
        <v>11</v>
      </c>
      <c r="B199">
        <v>2002</v>
      </c>
      <c r="C199" t="s">
        <v>1334</v>
      </c>
      <c r="D199" t="s">
        <v>262</v>
      </c>
      <c r="E199">
        <v>168</v>
      </c>
      <c r="F199">
        <v>19.642857142857142</v>
      </c>
      <c r="G199">
        <v>6.5476190476190483</v>
      </c>
      <c r="H199">
        <v>4.7619047619047619</v>
      </c>
      <c r="I199">
        <v>7.1428571428571423</v>
      </c>
      <c r="J199">
        <v>31.547619047619047</v>
      </c>
      <c r="K199">
        <v>30.357142857142854</v>
      </c>
      <c r="L199">
        <v>0</v>
      </c>
      <c r="M199">
        <v>25</v>
      </c>
    </row>
    <row r="200" spans="1:13">
      <c r="A200" t="s">
        <v>12</v>
      </c>
      <c r="B200">
        <v>2002</v>
      </c>
      <c r="C200" t="s">
        <v>1328</v>
      </c>
      <c r="D200" t="s">
        <v>249</v>
      </c>
      <c r="E200">
        <v>49057</v>
      </c>
      <c r="F200">
        <v>65.187435024563271</v>
      </c>
      <c r="G200">
        <v>6.7554069755590431</v>
      </c>
      <c r="H200">
        <v>5.3448029842835885</v>
      </c>
      <c r="I200">
        <v>0.28945920052184193</v>
      </c>
      <c r="J200">
        <v>8.1007807244633785</v>
      </c>
      <c r="K200">
        <v>14.309884420164298</v>
      </c>
      <c r="L200">
        <v>1.223067044458487E-2</v>
      </c>
      <c r="M200">
        <v>27.26827975620197</v>
      </c>
    </row>
    <row r="201" spans="1:13">
      <c r="A201" t="s">
        <v>13</v>
      </c>
      <c r="B201">
        <v>2002</v>
      </c>
      <c r="C201" t="s">
        <v>1328</v>
      </c>
      <c r="D201" t="s">
        <v>262</v>
      </c>
      <c r="E201">
        <v>1532</v>
      </c>
      <c r="F201">
        <v>23.955613577023499</v>
      </c>
      <c r="G201">
        <v>5.6135770234986948</v>
      </c>
      <c r="H201">
        <v>5.3524804177545686</v>
      </c>
      <c r="I201">
        <v>7.8328981723237598</v>
      </c>
      <c r="J201">
        <v>24.281984334203656</v>
      </c>
      <c r="K201">
        <v>32.898172323759788</v>
      </c>
      <c r="L201">
        <v>6.5274151436031339E-2</v>
      </c>
      <c r="M201">
        <v>25.718015665796344</v>
      </c>
    </row>
    <row r="202" spans="1:13">
      <c r="A202" t="s">
        <v>14</v>
      </c>
      <c r="B202">
        <v>2002</v>
      </c>
      <c r="C202" t="s">
        <v>1328</v>
      </c>
      <c r="D202" t="s">
        <v>248</v>
      </c>
      <c r="E202">
        <v>50589</v>
      </c>
      <c r="F202">
        <v>63.938800925102292</v>
      </c>
      <c r="G202">
        <v>6.7208286386368581</v>
      </c>
      <c r="H202">
        <v>5.3450354820217836</v>
      </c>
      <c r="I202">
        <v>0.51789914803613435</v>
      </c>
      <c r="J202">
        <v>8.59080037162229</v>
      </c>
      <c r="K202">
        <v>14.87279843444227</v>
      </c>
      <c r="L202">
        <v>1.383700013837E-2</v>
      </c>
      <c r="M202">
        <v>27.221332700784757</v>
      </c>
    </row>
    <row r="203" spans="1:13">
      <c r="A203" t="s">
        <v>15</v>
      </c>
      <c r="B203">
        <v>2002</v>
      </c>
      <c r="C203" t="s">
        <v>1332</v>
      </c>
      <c r="D203" t="s">
        <v>248</v>
      </c>
      <c r="E203">
        <v>5029</v>
      </c>
      <c r="F203">
        <v>61.543050308212365</v>
      </c>
      <c r="G203">
        <v>5.2893219327898189</v>
      </c>
      <c r="H203">
        <v>9.4452177371246773</v>
      </c>
      <c r="I203">
        <v>0.25850069596341219</v>
      </c>
      <c r="J203">
        <v>7.5959435275402667</v>
      </c>
      <c r="K203">
        <v>15.867965798369458</v>
      </c>
      <c r="L203">
        <v>0</v>
      </c>
      <c r="M203">
        <v>28.474845893815871</v>
      </c>
    </row>
    <row r="204" spans="1:13">
      <c r="A204" t="s">
        <v>16</v>
      </c>
      <c r="B204">
        <v>2002</v>
      </c>
      <c r="C204" t="s">
        <v>1332</v>
      </c>
      <c r="D204" t="s">
        <v>249</v>
      </c>
      <c r="E204">
        <v>4891</v>
      </c>
      <c r="F204">
        <v>62.584338581067264</v>
      </c>
      <c r="G204">
        <v>5.3363320384379476</v>
      </c>
      <c r="H204">
        <v>9.6503782457575138</v>
      </c>
      <c r="I204">
        <v>0.12267429973420568</v>
      </c>
      <c r="J204">
        <v>6.9310979349826223</v>
      </c>
      <c r="K204">
        <v>15.375178900020444</v>
      </c>
      <c r="L204">
        <v>0</v>
      </c>
      <c r="M204">
        <v>28.644448987937025</v>
      </c>
    </row>
    <row r="205" spans="1:13">
      <c r="A205" t="s">
        <v>17</v>
      </c>
      <c r="B205">
        <v>2002</v>
      </c>
      <c r="C205" t="s">
        <v>1332</v>
      </c>
      <c r="D205" t="s">
        <v>262</v>
      </c>
      <c r="E205">
        <v>138</v>
      </c>
      <c r="F205">
        <v>24.637681159420293</v>
      </c>
      <c r="G205">
        <v>3.6231884057971016</v>
      </c>
      <c r="H205">
        <v>2.1739130434782608</v>
      </c>
      <c r="I205">
        <v>5.0724637681159424</v>
      </c>
      <c r="J205">
        <v>31.159420289855071</v>
      </c>
      <c r="K205">
        <v>33.333333333333329</v>
      </c>
      <c r="L205">
        <v>0</v>
      </c>
      <c r="M205">
        <v>22.463768115942027</v>
      </c>
    </row>
    <row r="206" spans="1:13">
      <c r="A206" t="s">
        <v>431</v>
      </c>
      <c r="B206">
        <v>2002</v>
      </c>
      <c r="C206" t="s">
        <v>1336</v>
      </c>
      <c r="D206" t="s">
        <v>248</v>
      </c>
      <c r="E206">
        <v>149</v>
      </c>
      <c r="F206">
        <v>62.416107382550337</v>
      </c>
      <c r="G206">
        <v>3.3557046979865772</v>
      </c>
      <c r="H206">
        <v>6.0402684563758395</v>
      </c>
      <c r="I206">
        <v>1.3422818791946309</v>
      </c>
      <c r="J206">
        <v>14.093959731543624</v>
      </c>
      <c r="K206">
        <v>12.751677852348994</v>
      </c>
      <c r="L206">
        <v>0</v>
      </c>
      <c r="M206">
        <v>18.120805369127517</v>
      </c>
    </row>
    <row r="207" spans="1:13">
      <c r="A207" t="s">
        <v>432</v>
      </c>
      <c r="B207">
        <v>2002</v>
      </c>
      <c r="C207" t="s">
        <v>1336</v>
      </c>
      <c r="D207" t="s">
        <v>249</v>
      </c>
      <c r="E207">
        <v>143</v>
      </c>
      <c r="F207">
        <v>63.636363636363633</v>
      </c>
      <c r="G207">
        <v>3.4965034965034967</v>
      </c>
      <c r="H207">
        <v>6.2937062937062942</v>
      </c>
      <c r="I207">
        <v>0</v>
      </c>
      <c r="J207">
        <v>13.286713286713287</v>
      </c>
      <c r="K207">
        <v>13.286713286713287</v>
      </c>
      <c r="L207">
        <v>0</v>
      </c>
      <c r="M207">
        <v>18.88111888111888</v>
      </c>
    </row>
    <row r="208" spans="1:13">
      <c r="A208" t="s">
        <v>433</v>
      </c>
      <c r="B208">
        <v>2002</v>
      </c>
      <c r="C208" t="s">
        <v>1336</v>
      </c>
      <c r="D208" t="s">
        <v>262</v>
      </c>
      <c r="E208">
        <v>6</v>
      </c>
      <c r="F208">
        <v>33.333333333333329</v>
      </c>
      <c r="G208">
        <v>0</v>
      </c>
      <c r="H208">
        <v>0</v>
      </c>
      <c r="I208">
        <v>33.333333333333329</v>
      </c>
      <c r="J208">
        <v>33.333333333333329</v>
      </c>
      <c r="K208">
        <v>0</v>
      </c>
      <c r="L208">
        <v>0</v>
      </c>
      <c r="M208">
        <v>0</v>
      </c>
    </row>
    <row r="209" spans="1:13">
      <c r="A209" t="s">
        <v>18</v>
      </c>
      <c r="B209">
        <v>2002</v>
      </c>
      <c r="C209" t="s">
        <v>1335</v>
      </c>
      <c r="D209" t="s">
        <v>248</v>
      </c>
      <c r="E209">
        <v>8010</v>
      </c>
      <c r="F209">
        <v>63.682896379525587</v>
      </c>
      <c r="G209">
        <v>7.6279650436953812</v>
      </c>
      <c r="H209">
        <v>4.1573033707865168</v>
      </c>
      <c r="I209">
        <v>0.48689138576779023</v>
      </c>
      <c r="J209">
        <v>8.3021223470661667</v>
      </c>
      <c r="K209">
        <v>15.742821473158553</v>
      </c>
      <c r="L209">
        <v>0</v>
      </c>
      <c r="M209">
        <v>23.133583021223469</v>
      </c>
    </row>
    <row r="210" spans="1:13">
      <c r="A210" t="s">
        <v>19</v>
      </c>
      <c r="B210">
        <v>2002</v>
      </c>
      <c r="C210" t="s">
        <v>1335</v>
      </c>
      <c r="D210" t="s">
        <v>249</v>
      </c>
      <c r="E210">
        <v>7788</v>
      </c>
      <c r="F210">
        <v>64.791987673343613</v>
      </c>
      <c r="G210">
        <v>7.7940421160760138</v>
      </c>
      <c r="H210">
        <v>4.185927067283</v>
      </c>
      <c r="I210">
        <v>0.3210066769388803</v>
      </c>
      <c r="J210">
        <v>7.9352850539291211</v>
      </c>
      <c r="K210">
        <v>14.971751412429379</v>
      </c>
      <c r="L210">
        <v>0</v>
      </c>
      <c r="M210">
        <v>22.971237801746277</v>
      </c>
    </row>
    <row r="211" spans="1:13">
      <c r="A211" t="s">
        <v>20</v>
      </c>
      <c r="B211">
        <v>2002</v>
      </c>
      <c r="C211" t="s">
        <v>1335</v>
      </c>
      <c r="D211" t="s">
        <v>262</v>
      </c>
      <c r="E211">
        <v>222</v>
      </c>
      <c r="F211">
        <v>24.774774774774773</v>
      </c>
      <c r="G211">
        <v>1.8018018018018018</v>
      </c>
      <c r="H211">
        <v>3.1531531531531529</v>
      </c>
      <c r="I211">
        <v>6.3063063063063058</v>
      </c>
      <c r="J211">
        <v>21.171171171171171</v>
      </c>
      <c r="K211">
        <v>42.792792792792795</v>
      </c>
      <c r="L211">
        <v>0</v>
      </c>
      <c r="M211">
        <v>28.828828828828829</v>
      </c>
    </row>
    <row r="212" spans="1:13">
      <c r="A212" t="s">
        <v>21</v>
      </c>
      <c r="B212">
        <v>2002</v>
      </c>
      <c r="C212" t="s">
        <v>1338</v>
      </c>
      <c r="D212" t="s">
        <v>248</v>
      </c>
      <c r="E212">
        <v>3757</v>
      </c>
      <c r="F212">
        <v>64.972052169283998</v>
      </c>
      <c r="G212">
        <v>8.9699228107532605</v>
      </c>
      <c r="H212">
        <v>4.791056694170881</v>
      </c>
      <c r="I212">
        <v>0.77189246739419748</v>
      </c>
      <c r="J212">
        <v>7.9318605270162363</v>
      </c>
      <c r="K212">
        <v>12.563215331381421</v>
      </c>
      <c r="L212">
        <v>0</v>
      </c>
      <c r="M212">
        <v>27.282406175139741</v>
      </c>
    </row>
    <row r="213" spans="1:13">
      <c r="A213" t="s">
        <v>22</v>
      </c>
      <c r="B213">
        <v>2002</v>
      </c>
      <c r="C213" t="s">
        <v>1338</v>
      </c>
      <c r="D213" t="s">
        <v>249</v>
      </c>
      <c r="E213">
        <v>3626</v>
      </c>
      <c r="F213">
        <v>66.602316602316606</v>
      </c>
      <c r="G213">
        <v>8.8251516822945391</v>
      </c>
      <c r="H213">
        <v>4.7435190292333154</v>
      </c>
      <c r="I213">
        <v>0.38610038610038611</v>
      </c>
      <c r="J213">
        <v>7.7220077220077217</v>
      </c>
      <c r="K213">
        <v>11.720904578047435</v>
      </c>
      <c r="L213">
        <v>0</v>
      </c>
      <c r="M213">
        <v>26.889134031991173</v>
      </c>
    </row>
    <row r="214" spans="1:13">
      <c r="A214" t="s">
        <v>23</v>
      </c>
      <c r="B214">
        <v>2002</v>
      </c>
      <c r="C214" t="s">
        <v>1338</v>
      </c>
      <c r="D214" t="s">
        <v>262</v>
      </c>
      <c r="E214">
        <v>131</v>
      </c>
      <c r="F214">
        <v>19.847328244274809</v>
      </c>
      <c r="G214">
        <v>12.977099236641221</v>
      </c>
      <c r="H214">
        <v>6.1068702290076331</v>
      </c>
      <c r="I214">
        <v>11.450381679389313</v>
      </c>
      <c r="J214">
        <v>13.740458015267176</v>
      </c>
      <c r="K214">
        <v>35.877862595419849</v>
      </c>
      <c r="L214">
        <v>0</v>
      </c>
      <c r="M214">
        <v>38.167938931297712</v>
      </c>
    </row>
    <row r="215" spans="1:13">
      <c r="A215" t="s">
        <v>24</v>
      </c>
      <c r="B215">
        <v>2002</v>
      </c>
      <c r="C215" t="s">
        <v>1331</v>
      </c>
      <c r="D215" t="s">
        <v>248</v>
      </c>
      <c r="E215">
        <v>2749</v>
      </c>
      <c r="F215">
        <v>65.441978901418693</v>
      </c>
      <c r="G215">
        <v>6.2568206620589306</v>
      </c>
      <c r="H215">
        <v>5.1291378683157518</v>
      </c>
      <c r="I215">
        <v>0.36376864314296103</v>
      </c>
      <c r="J215">
        <v>7.5300109130592947</v>
      </c>
      <c r="K215">
        <v>15.278283012004366</v>
      </c>
      <c r="L215">
        <v>0</v>
      </c>
      <c r="M215">
        <v>26.73699527100764</v>
      </c>
    </row>
    <row r="216" spans="1:13">
      <c r="A216" t="s">
        <v>25</v>
      </c>
      <c r="B216">
        <v>2002</v>
      </c>
      <c r="C216" t="s">
        <v>1331</v>
      </c>
      <c r="D216" t="s">
        <v>249</v>
      </c>
      <c r="E216">
        <v>2668</v>
      </c>
      <c r="F216">
        <v>66.604197901049474</v>
      </c>
      <c r="G216">
        <v>6.2218890554722641</v>
      </c>
      <c r="H216">
        <v>4.9850074962518738</v>
      </c>
      <c r="I216">
        <v>0.1874062968515742</v>
      </c>
      <c r="J216">
        <v>7.2713643178410798</v>
      </c>
      <c r="K216">
        <v>14.730134932533733</v>
      </c>
      <c r="L216">
        <v>0</v>
      </c>
      <c r="M216">
        <v>27.023988005997001</v>
      </c>
    </row>
    <row r="217" spans="1:13">
      <c r="A217" t="s">
        <v>26</v>
      </c>
      <c r="B217">
        <v>2002</v>
      </c>
      <c r="C217" t="s">
        <v>1331</v>
      </c>
      <c r="D217" t="s">
        <v>262</v>
      </c>
      <c r="E217">
        <v>81</v>
      </c>
      <c r="F217">
        <v>27.160493827160494</v>
      </c>
      <c r="G217">
        <v>7.4074074074074066</v>
      </c>
      <c r="H217">
        <v>9.8765432098765427</v>
      </c>
      <c r="I217">
        <v>6.1728395061728394</v>
      </c>
      <c r="J217">
        <v>16.049382716049383</v>
      </c>
      <c r="K217">
        <v>33.333333333333329</v>
      </c>
      <c r="L217">
        <v>0</v>
      </c>
      <c r="M217">
        <v>17.283950617283949</v>
      </c>
    </row>
    <row r="218" spans="1:13">
      <c r="A218" t="s">
        <v>434</v>
      </c>
      <c r="B218">
        <v>2002</v>
      </c>
      <c r="C218" t="s">
        <v>1339</v>
      </c>
      <c r="D218" t="s">
        <v>248</v>
      </c>
      <c r="E218">
        <v>210</v>
      </c>
      <c r="F218">
        <v>72.38095238095238</v>
      </c>
      <c r="G218">
        <v>1.9047619047619049</v>
      </c>
      <c r="H218">
        <v>4.2857142857142856</v>
      </c>
      <c r="I218">
        <v>0</v>
      </c>
      <c r="J218">
        <v>8.0952380952380949</v>
      </c>
      <c r="K218">
        <v>13.333333333333334</v>
      </c>
      <c r="L218">
        <v>0</v>
      </c>
      <c r="M218">
        <v>30</v>
      </c>
    </row>
    <row r="219" spans="1:13">
      <c r="A219" t="s">
        <v>435</v>
      </c>
      <c r="B219">
        <v>2002</v>
      </c>
      <c r="C219" t="s">
        <v>1339</v>
      </c>
      <c r="D219" t="s">
        <v>249</v>
      </c>
      <c r="E219">
        <v>208</v>
      </c>
      <c r="F219">
        <v>73.076923076923066</v>
      </c>
      <c r="G219">
        <v>1.9230769230769231</v>
      </c>
      <c r="H219">
        <v>4.3269230769230766</v>
      </c>
      <c r="I219">
        <v>0</v>
      </c>
      <c r="J219">
        <v>7.2115384615384608</v>
      </c>
      <c r="K219">
        <v>13.461538461538462</v>
      </c>
      <c r="L219">
        <v>0</v>
      </c>
      <c r="M219">
        <v>30.288461538461537</v>
      </c>
    </row>
    <row r="220" spans="1:13">
      <c r="A220" t="s">
        <v>436</v>
      </c>
      <c r="B220">
        <v>2002</v>
      </c>
      <c r="C220" t="s">
        <v>1339</v>
      </c>
      <c r="D220" t="s">
        <v>262</v>
      </c>
      <c r="E220">
        <v>2</v>
      </c>
      <c r="F220">
        <v>0</v>
      </c>
      <c r="G220">
        <v>0</v>
      </c>
      <c r="H220">
        <v>0</v>
      </c>
      <c r="I220">
        <v>0</v>
      </c>
      <c r="J220">
        <v>100</v>
      </c>
      <c r="K220">
        <v>0</v>
      </c>
      <c r="L220">
        <v>0</v>
      </c>
      <c r="M220">
        <v>0</v>
      </c>
    </row>
    <row r="221" spans="1:13">
      <c r="A221" t="s">
        <v>566</v>
      </c>
      <c r="B221">
        <v>2002</v>
      </c>
      <c r="C221" t="s">
        <v>348</v>
      </c>
      <c r="D221" t="s">
        <v>248</v>
      </c>
      <c r="E221">
        <v>1196</v>
      </c>
      <c r="F221">
        <v>68.979933110367895</v>
      </c>
      <c r="G221">
        <v>2.6755852842809364</v>
      </c>
      <c r="H221">
        <v>4.0969899665551841</v>
      </c>
      <c r="I221">
        <v>0.25083612040133779</v>
      </c>
      <c r="J221">
        <v>8.3612040133779271</v>
      </c>
      <c r="K221">
        <v>15.635451505016723</v>
      </c>
      <c r="L221">
        <v>0</v>
      </c>
      <c r="M221">
        <v>38.04347826086957</v>
      </c>
    </row>
    <row r="222" spans="1:13">
      <c r="A222" t="s">
        <v>567</v>
      </c>
      <c r="B222">
        <v>2002</v>
      </c>
      <c r="C222" t="s">
        <v>348</v>
      </c>
      <c r="D222" t="s">
        <v>249</v>
      </c>
      <c r="E222">
        <v>1171</v>
      </c>
      <c r="F222">
        <v>69.427839453458589</v>
      </c>
      <c r="G222">
        <v>2.7327070879590094</v>
      </c>
      <c r="H222">
        <v>4.1844577284372333</v>
      </c>
      <c r="I222">
        <v>0.25619128949615716</v>
      </c>
      <c r="J222">
        <v>8.3689154568744666</v>
      </c>
      <c r="K222">
        <v>15.02988898377455</v>
      </c>
      <c r="L222">
        <v>0</v>
      </c>
      <c r="M222">
        <v>38.172502134927413</v>
      </c>
    </row>
    <row r="223" spans="1:13">
      <c r="A223" t="s">
        <v>568</v>
      </c>
      <c r="B223">
        <v>2002</v>
      </c>
      <c r="C223" t="s">
        <v>348</v>
      </c>
      <c r="D223" t="s">
        <v>262</v>
      </c>
      <c r="E223">
        <v>25</v>
      </c>
      <c r="F223">
        <v>48</v>
      </c>
      <c r="G223">
        <v>0</v>
      </c>
      <c r="H223">
        <v>0</v>
      </c>
      <c r="I223">
        <v>0</v>
      </c>
      <c r="J223">
        <v>8</v>
      </c>
      <c r="K223">
        <v>44</v>
      </c>
      <c r="L223">
        <v>0</v>
      </c>
      <c r="M223">
        <v>32</v>
      </c>
    </row>
    <row r="224" spans="1:13">
      <c r="A224" t="s">
        <v>437</v>
      </c>
      <c r="B224">
        <v>2002</v>
      </c>
      <c r="C224" t="s">
        <v>1337</v>
      </c>
      <c r="D224" t="s">
        <v>248</v>
      </c>
      <c r="E224">
        <v>230</v>
      </c>
      <c r="F224">
        <v>69.130434782608702</v>
      </c>
      <c r="G224">
        <v>2.1739130434782608</v>
      </c>
      <c r="H224">
        <v>5.6521739130434785</v>
      </c>
      <c r="I224">
        <v>0</v>
      </c>
      <c r="J224">
        <v>7.8260869565217401</v>
      </c>
      <c r="K224">
        <v>15.217391304347828</v>
      </c>
      <c r="L224">
        <v>0</v>
      </c>
      <c r="M224">
        <v>26.956521739130434</v>
      </c>
    </row>
    <row r="225" spans="1:13">
      <c r="A225" t="s">
        <v>438</v>
      </c>
      <c r="B225">
        <v>2002</v>
      </c>
      <c r="C225" t="s">
        <v>1337</v>
      </c>
      <c r="D225" t="s">
        <v>249</v>
      </c>
      <c r="E225">
        <v>228</v>
      </c>
      <c r="F225">
        <v>68.859649122807014</v>
      </c>
      <c r="G225">
        <v>2.1929824561403506</v>
      </c>
      <c r="H225">
        <v>5.7017543859649118</v>
      </c>
      <c r="I225">
        <v>0</v>
      </c>
      <c r="J225">
        <v>7.8947368421052628</v>
      </c>
      <c r="K225">
        <v>15.350877192982457</v>
      </c>
      <c r="L225">
        <v>0</v>
      </c>
      <c r="M225">
        <v>26.315789473684209</v>
      </c>
    </row>
    <row r="226" spans="1:13">
      <c r="A226" t="s">
        <v>439</v>
      </c>
      <c r="B226">
        <v>2002</v>
      </c>
      <c r="C226" t="s">
        <v>1337</v>
      </c>
      <c r="D226" t="s">
        <v>262</v>
      </c>
      <c r="E226">
        <v>2</v>
      </c>
      <c r="F226">
        <v>100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100</v>
      </c>
    </row>
    <row r="227" spans="1:13">
      <c r="A227" t="s">
        <v>569</v>
      </c>
      <c r="B227">
        <v>2003</v>
      </c>
      <c r="C227" t="s">
        <v>347</v>
      </c>
      <c r="D227" t="s">
        <v>248</v>
      </c>
      <c r="E227">
        <v>3436</v>
      </c>
      <c r="F227">
        <v>61.786961583236319</v>
      </c>
      <c r="G227">
        <v>7.1594877764842844</v>
      </c>
      <c r="H227">
        <v>2.6484284051222353</v>
      </c>
      <c r="I227">
        <v>0.4365541327124563</v>
      </c>
      <c r="J227">
        <v>10.389988358556462</v>
      </c>
      <c r="K227">
        <v>17.578579743888241</v>
      </c>
      <c r="L227">
        <v>0</v>
      </c>
      <c r="M227">
        <v>19.790454016298021</v>
      </c>
    </row>
    <row r="228" spans="1:13">
      <c r="A228" t="s">
        <v>570</v>
      </c>
      <c r="B228">
        <v>2003</v>
      </c>
      <c r="C228" t="s">
        <v>347</v>
      </c>
      <c r="D228" t="s">
        <v>249</v>
      </c>
      <c r="E228">
        <v>3323</v>
      </c>
      <c r="F228">
        <v>63.165814023472763</v>
      </c>
      <c r="G228">
        <v>7.2223894071622023</v>
      </c>
      <c r="H228">
        <v>2.7083960276858261</v>
      </c>
      <c r="I228">
        <v>0.2708396027685826</v>
      </c>
      <c r="J228">
        <v>9.9608787240445373</v>
      </c>
      <c r="K228">
        <v>16.671682214866085</v>
      </c>
      <c r="L228">
        <v>0</v>
      </c>
      <c r="M228">
        <v>19.981944026482097</v>
      </c>
    </row>
    <row r="229" spans="1:13">
      <c r="A229" t="s">
        <v>571</v>
      </c>
      <c r="B229">
        <v>2003</v>
      </c>
      <c r="C229" t="s">
        <v>347</v>
      </c>
      <c r="D229" t="s">
        <v>262</v>
      </c>
      <c r="E229">
        <v>113</v>
      </c>
      <c r="F229">
        <v>21.238938053097346</v>
      </c>
      <c r="G229">
        <v>5.3097345132743365</v>
      </c>
      <c r="H229">
        <v>0.88495575221238942</v>
      </c>
      <c r="I229">
        <v>5.3097345132743365</v>
      </c>
      <c r="J229">
        <v>23.008849557522122</v>
      </c>
      <c r="K229">
        <v>44.247787610619469</v>
      </c>
      <c r="L229">
        <v>0</v>
      </c>
      <c r="M229">
        <v>14.159292035398231</v>
      </c>
    </row>
    <row r="230" spans="1:13">
      <c r="A230" t="s">
        <v>27</v>
      </c>
      <c r="B230">
        <v>2003</v>
      </c>
      <c r="C230" t="s">
        <v>1329</v>
      </c>
      <c r="D230" t="s">
        <v>248</v>
      </c>
      <c r="E230">
        <v>969</v>
      </c>
      <c r="F230">
        <v>62.641898864809086</v>
      </c>
      <c r="G230">
        <v>8.3591331269349833</v>
      </c>
      <c r="H230">
        <v>7.4303405572755414</v>
      </c>
      <c r="I230">
        <v>0.20639834881320948</v>
      </c>
      <c r="J230">
        <v>8.7719298245614024</v>
      </c>
      <c r="K230">
        <v>12.59029927760578</v>
      </c>
      <c r="L230">
        <v>0</v>
      </c>
      <c r="M230">
        <v>24.561403508771928</v>
      </c>
    </row>
    <row r="231" spans="1:13">
      <c r="A231" t="s">
        <v>28</v>
      </c>
      <c r="B231">
        <v>2003</v>
      </c>
      <c r="C231" t="s">
        <v>1329</v>
      </c>
      <c r="D231" t="s">
        <v>249</v>
      </c>
      <c r="E231">
        <v>937</v>
      </c>
      <c r="F231">
        <v>64.034151547491987</v>
      </c>
      <c r="G231">
        <v>8.5378868729989321</v>
      </c>
      <c r="H231">
        <v>7.6840981856990398</v>
      </c>
      <c r="I231">
        <v>0</v>
      </c>
      <c r="J231">
        <v>7.3639274279615794</v>
      </c>
      <c r="K231">
        <v>12.379935965848453</v>
      </c>
      <c r="L231">
        <v>0</v>
      </c>
      <c r="M231">
        <v>24.973319103521881</v>
      </c>
    </row>
    <row r="232" spans="1:13">
      <c r="A232" t="s">
        <v>29</v>
      </c>
      <c r="B232">
        <v>2003</v>
      </c>
      <c r="C232" t="s">
        <v>1329</v>
      </c>
      <c r="D232" t="s">
        <v>262</v>
      </c>
      <c r="E232">
        <v>32</v>
      </c>
      <c r="F232">
        <v>21.875</v>
      </c>
      <c r="G232">
        <v>3.125</v>
      </c>
      <c r="H232">
        <v>0</v>
      </c>
      <c r="I232">
        <v>6.25</v>
      </c>
      <c r="J232">
        <v>50</v>
      </c>
      <c r="K232">
        <v>18.75</v>
      </c>
      <c r="L232">
        <v>0</v>
      </c>
      <c r="M232">
        <v>12.5</v>
      </c>
    </row>
    <row r="233" spans="1:13">
      <c r="A233" t="s">
        <v>30</v>
      </c>
      <c r="B233">
        <v>2003</v>
      </c>
      <c r="C233" t="s">
        <v>1330</v>
      </c>
      <c r="D233" t="s">
        <v>248</v>
      </c>
      <c r="E233">
        <v>3484</v>
      </c>
      <c r="F233">
        <v>67.623421354764631</v>
      </c>
      <c r="G233">
        <v>6.7164179104477615</v>
      </c>
      <c r="H233">
        <v>2.6119402985074625</v>
      </c>
      <c r="I233">
        <v>0.43053960964408722</v>
      </c>
      <c r="J233">
        <v>7.7210103329506312</v>
      </c>
      <c r="K233">
        <v>14.896670493685418</v>
      </c>
      <c r="L233">
        <v>0</v>
      </c>
      <c r="M233">
        <v>23.650975889781861</v>
      </c>
    </row>
    <row r="234" spans="1:13">
      <c r="A234" t="s">
        <v>31</v>
      </c>
      <c r="B234">
        <v>2003</v>
      </c>
      <c r="C234" t="s">
        <v>1330</v>
      </c>
      <c r="D234" t="s">
        <v>249</v>
      </c>
      <c r="E234">
        <v>3389</v>
      </c>
      <c r="F234">
        <v>68.987902035998815</v>
      </c>
      <c r="G234">
        <v>6.7276482738270875</v>
      </c>
      <c r="H234">
        <v>2.626143405134258</v>
      </c>
      <c r="I234">
        <v>0.29507229271171437</v>
      </c>
      <c r="J234">
        <v>7.3473000885216884</v>
      </c>
      <c r="K234">
        <v>14.015933903806433</v>
      </c>
      <c r="L234">
        <v>0</v>
      </c>
      <c r="M234">
        <v>23.900855709648862</v>
      </c>
    </row>
    <row r="235" spans="1:13">
      <c r="A235" t="s">
        <v>32</v>
      </c>
      <c r="B235">
        <v>2003</v>
      </c>
      <c r="C235" t="s">
        <v>1330</v>
      </c>
      <c r="D235" t="s">
        <v>262</v>
      </c>
      <c r="E235">
        <v>95</v>
      </c>
      <c r="F235">
        <v>18.947368421052634</v>
      </c>
      <c r="G235">
        <v>6.3157894736842106</v>
      </c>
      <c r="H235">
        <v>2.1052631578947367</v>
      </c>
      <c r="I235">
        <v>5.2631578947368416</v>
      </c>
      <c r="J235">
        <v>21.052631578947366</v>
      </c>
      <c r="K235">
        <v>46.315789473684212</v>
      </c>
      <c r="L235">
        <v>0</v>
      </c>
      <c r="M235">
        <v>14.736842105263156</v>
      </c>
    </row>
    <row r="236" spans="1:13">
      <c r="A236" t="s">
        <v>572</v>
      </c>
      <c r="B236">
        <v>2003</v>
      </c>
      <c r="C236" t="s">
        <v>349</v>
      </c>
      <c r="D236" t="s">
        <v>248</v>
      </c>
      <c r="E236">
        <v>11673</v>
      </c>
      <c r="F236">
        <v>60.618521374111204</v>
      </c>
      <c r="G236">
        <v>7.7443673434421312</v>
      </c>
      <c r="H236">
        <v>6.4593506382249632</v>
      </c>
      <c r="I236">
        <v>0.40263856763471262</v>
      </c>
      <c r="J236">
        <v>9.7918272937548192</v>
      </c>
      <c r="K236">
        <v>14.974728004797397</v>
      </c>
      <c r="L236">
        <v>8.5667780347811195E-3</v>
      </c>
      <c r="M236">
        <v>30.651931808446843</v>
      </c>
    </row>
    <row r="237" spans="1:13">
      <c r="A237" t="s">
        <v>573</v>
      </c>
      <c r="B237">
        <v>2003</v>
      </c>
      <c r="C237" t="s">
        <v>349</v>
      </c>
      <c r="D237" t="s">
        <v>249</v>
      </c>
      <c r="E237">
        <v>11314</v>
      </c>
      <c r="F237">
        <v>61.852572034647338</v>
      </c>
      <c r="G237">
        <v>7.8575216545872362</v>
      </c>
      <c r="H237">
        <v>6.4345059218667133</v>
      </c>
      <c r="I237">
        <v>0.22096517588827999</v>
      </c>
      <c r="J237">
        <v>9.2716987802722297</v>
      </c>
      <c r="K237">
        <v>14.353897825702669</v>
      </c>
      <c r="L237">
        <v>8.8386070355311996E-3</v>
      </c>
      <c r="M237">
        <v>30.740675269577515</v>
      </c>
    </row>
    <row r="238" spans="1:13">
      <c r="A238" t="s">
        <v>574</v>
      </c>
      <c r="B238">
        <v>2003</v>
      </c>
      <c r="C238" t="s">
        <v>349</v>
      </c>
      <c r="D238" t="s">
        <v>262</v>
      </c>
      <c r="E238">
        <v>359</v>
      </c>
      <c r="F238">
        <v>21.727019498607241</v>
      </c>
      <c r="G238">
        <v>4.1782729805013927</v>
      </c>
      <c r="H238">
        <v>7.2423398328690807</v>
      </c>
      <c r="I238">
        <v>6.1281337047353759</v>
      </c>
      <c r="J238">
        <v>26.18384401114206</v>
      </c>
      <c r="K238">
        <v>34.540389972144844</v>
      </c>
      <c r="L238">
        <v>0</v>
      </c>
      <c r="M238">
        <v>27.855153203342621</v>
      </c>
    </row>
    <row r="239" spans="1:13">
      <c r="A239" t="s">
        <v>33</v>
      </c>
      <c r="B239">
        <v>2003</v>
      </c>
      <c r="C239" t="s">
        <v>1333</v>
      </c>
      <c r="D239" t="s">
        <v>248</v>
      </c>
      <c r="E239">
        <v>2666</v>
      </c>
      <c r="F239">
        <v>64.703675918979741</v>
      </c>
      <c r="G239">
        <v>4.2760690172543132</v>
      </c>
      <c r="H239">
        <v>6.2265566391597904</v>
      </c>
      <c r="I239">
        <v>0.33758439609902474</v>
      </c>
      <c r="J239">
        <v>9.3773443360840218</v>
      </c>
      <c r="K239">
        <v>15.04126031507877</v>
      </c>
      <c r="L239">
        <v>3.7509377344336077E-2</v>
      </c>
      <c r="M239">
        <v>27.831957989497376</v>
      </c>
    </row>
    <row r="240" spans="1:13">
      <c r="A240" t="s">
        <v>34</v>
      </c>
      <c r="B240">
        <v>2003</v>
      </c>
      <c r="C240" t="s">
        <v>1333</v>
      </c>
      <c r="D240" t="s">
        <v>249</v>
      </c>
      <c r="E240">
        <v>2600</v>
      </c>
      <c r="F240">
        <v>65.384615384615387</v>
      </c>
      <c r="G240">
        <v>4.3461538461538458</v>
      </c>
      <c r="H240">
        <v>6.3461538461538458</v>
      </c>
      <c r="I240">
        <v>0.19230769230769232</v>
      </c>
      <c r="J240">
        <v>8.8461538461538467</v>
      </c>
      <c r="K240">
        <v>14.846153846153845</v>
      </c>
      <c r="L240">
        <v>3.8461538461538457E-2</v>
      </c>
      <c r="M240">
        <v>27.807692307692307</v>
      </c>
    </row>
    <row r="241" spans="1:13">
      <c r="A241" t="s">
        <v>35</v>
      </c>
      <c r="B241">
        <v>2003</v>
      </c>
      <c r="C241" t="s">
        <v>1333</v>
      </c>
      <c r="D241" t="s">
        <v>262</v>
      </c>
      <c r="E241">
        <v>66</v>
      </c>
      <c r="F241">
        <v>37.878787878787875</v>
      </c>
      <c r="G241">
        <v>1.5151515151515151</v>
      </c>
      <c r="H241">
        <v>1.5151515151515151</v>
      </c>
      <c r="I241">
        <v>6.0606060606060606</v>
      </c>
      <c r="J241">
        <v>30.303030303030305</v>
      </c>
      <c r="K241">
        <v>22.727272727272727</v>
      </c>
      <c r="L241">
        <v>0</v>
      </c>
      <c r="M241">
        <v>28.787878787878789</v>
      </c>
    </row>
    <row r="242" spans="1:13">
      <c r="A242" t="s">
        <v>36</v>
      </c>
      <c r="B242">
        <v>2003</v>
      </c>
      <c r="C242" t="s">
        <v>1334</v>
      </c>
      <c r="D242" t="s">
        <v>248</v>
      </c>
      <c r="E242">
        <v>6651</v>
      </c>
      <c r="F242">
        <v>64.110660051120121</v>
      </c>
      <c r="G242">
        <v>7.1117125244324164</v>
      </c>
      <c r="H242">
        <v>5.0819425650278154</v>
      </c>
      <c r="I242">
        <v>0.42098932491354685</v>
      </c>
      <c r="J242">
        <v>8.6753871598255898</v>
      </c>
      <c r="K242">
        <v>14.584273041647872</v>
      </c>
      <c r="L242">
        <v>1.503533303262667E-2</v>
      </c>
      <c r="M242">
        <v>31.408810705157119</v>
      </c>
    </row>
    <row r="243" spans="1:13">
      <c r="A243" t="s">
        <v>37</v>
      </c>
      <c r="B243">
        <v>2003</v>
      </c>
      <c r="C243" t="s">
        <v>1334</v>
      </c>
      <c r="D243" t="s">
        <v>249</v>
      </c>
      <c r="E243">
        <v>6471</v>
      </c>
      <c r="F243">
        <v>65.105856900015453</v>
      </c>
      <c r="G243">
        <v>7.0931849791376917</v>
      </c>
      <c r="H243">
        <v>5.1151290372430847</v>
      </c>
      <c r="I243">
        <v>0.26271055478287741</v>
      </c>
      <c r="J243">
        <v>8.3294699428218202</v>
      </c>
      <c r="K243">
        <v>14.078195023953022</v>
      </c>
      <c r="L243">
        <v>1.545356204605162E-2</v>
      </c>
      <c r="M243">
        <v>31.64889507031371</v>
      </c>
    </row>
    <row r="244" spans="1:13">
      <c r="A244" t="s">
        <v>38</v>
      </c>
      <c r="B244">
        <v>2003</v>
      </c>
      <c r="C244" t="s">
        <v>1334</v>
      </c>
      <c r="D244" t="s">
        <v>262</v>
      </c>
      <c r="E244">
        <v>180</v>
      </c>
      <c r="F244">
        <v>28.333333333333332</v>
      </c>
      <c r="G244">
        <v>7.7777777777777777</v>
      </c>
      <c r="H244">
        <v>3.8888888888888888</v>
      </c>
      <c r="I244">
        <v>6.1111111111111107</v>
      </c>
      <c r="J244">
        <v>21.111111111111111</v>
      </c>
      <c r="K244">
        <v>32.777777777777779</v>
      </c>
      <c r="L244">
        <v>0</v>
      </c>
      <c r="M244">
        <v>22.777777777777779</v>
      </c>
    </row>
    <row r="245" spans="1:13">
      <c r="A245" t="s">
        <v>39</v>
      </c>
      <c r="B245">
        <v>2003</v>
      </c>
      <c r="C245" t="s">
        <v>1328</v>
      </c>
      <c r="D245" t="s">
        <v>249</v>
      </c>
      <c r="E245">
        <v>49236</v>
      </c>
      <c r="F245">
        <v>63.772442927938911</v>
      </c>
      <c r="G245">
        <v>7.2751645137704113</v>
      </c>
      <c r="H245">
        <v>5.5508164757494516</v>
      </c>
      <c r="I245">
        <v>0.23763100170606874</v>
      </c>
      <c r="J245">
        <v>8.3455195385490288</v>
      </c>
      <c r="K245">
        <v>14.810301405475668</v>
      </c>
      <c r="L245">
        <v>8.1241368104638893E-3</v>
      </c>
      <c r="M245">
        <v>26.79543423511252</v>
      </c>
    </row>
    <row r="246" spans="1:13">
      <c r="A246" t="s">
        <v>40</v>
      </c>
      <c r="B246">
        <v>2003</v>
      </c>
      <c r="C246" t="s">
        <v>1328</v>
      </c>
      <c r="D246" t="s">
        <v>262</v>
      </c>
      <c r="E246">
        <v>1522</v>
      </c>
      <c r="F246">
        <v>22.930354796320632</v>
      </c>
      <c r="G246">
        <v>5.978975032851511</v>
      </c>
      <c r="H246">
        <v>5.2562417871222076</v>
      </c>
      <c r="I246">
        <v>5.5190538764783179</v>
      </c>
      <c r="J246">
        <v>24.83574244415243</v>
      </c>
      <c r="K246">
        <v>35.479632063074902</v>
      </c>
      <c r="L246">
        <v>0</v>
      </c>
      <c r="M246">
        <v>23.718791064388959</v>
      </c>
    </row>
    <row r="247" spans="1:13">
      <c r="A247" t="s">
        <v>41</v>
      </c>
      <c r="B247">
        <v>2003</v>
      </c>
      <c r="C247" t="s">
        <v>1328</v>
      </c>
      <c r="D247" t="s">
        <v>248</v>
      </c>
      <c r="E247">
        <v>50758</v>
      </c>
      <c r="F247">
        <v>62.547775720083528</v>
      </c>
      <c r="G247">
        <v>7.2362977264667645</v>
      </c>
      <c r="H247">
        <v>5.5419835296899009</v>
      </c>
      <c r="I247">
        <v>0.39599669017691791</v>
      </c>
      <c r="J247">
        <v>8.8399858150439332</v>
      </c>
      <c r="K247">
        <v>15.430079987391151</v>
      </c>
      <c r="L247">
        <v>7.8805311477993592E-3</v>
      </c>
      <c r="M247">
        <v>26.703179794318139</v>
      </c>
    </row>
    <row r="248" spans="1:13">
      <c r="A248" t="s">
        <v>42</v>
      </c>
      <c r="B248">
        <v>2003</v>
      </c>
      <c r="C248" t="s">
        <v>1332</v>
      </c>
      <c r="D248" t="s">
        <v>248</v>
      </c>
      <c r="E248">
        <v>5280</v>
      </c>
      <c r="F248">
        <v>59.640151515151516</v>
      </c>
      <c r="G248">
        <v>6.1742424242424248</v>
      </c>
      <c r="H248">
        <v>9.5265151515151505</v>
      </c>
      <c r="I248">
        <v>0.37878787878787878</v>
      </c>
      <c r="J248">
        <v>7.6325757575757578</v>
      </c>
      <c r="K248">
        <v>16.628787878787879</v>
      </c>
      <c r="L248">
        <v>1.893939393939394E-2</v>
      </c>
      <c r="M248">
        <v>20.075757575757574</v>
      </c>
    </row>
    <row r="249" spans="1:13">
      <c r="A249" t="s">
        <v>43</v>
      </c>
      <c r="B249">
        <v>2003</v>
      </c>
      <c r="C249" t="s">
        <v>1332</v>
      </c>
      <c r="D249" t="s">
        <v>249</v>
      </c>
      <c r="E249">
        <v>5093</v>
      </c>
      <c r="F249">
        <v>61.20164932259965</v>
      </c>
      <c r="G249">
        <v>6.2438641272334579</v>
      </c>
      <c r="H249">
        <v>9.385430983703122</v>
      </c>
      <c r="I249">
        <v>0.17671313567641864</v>
      </c>
      <c r="J249">
        <v>6.7740035342627136</v>
      </c>
      <c r="K249">
        <v>16.198704103671709</v>
      </c>
      <c r="L249">
        <v>1.9634792852935401E-2</v>
      </c>
      <c r="M249">
        <v>20.263106224229336</v>
      </c>
    </row>
    <row r="250" spans="1:13">
      <c r="A250" t="s">
        <v>44</v>
      </c>
      <c r="B250">
        <v>2003</v>
      </c>
      <c r="C250" t="s">
        <v>1332</v>
      </c>
      <c r="D250" t="s">
        <v>262</v>
      </c>
      <c r="E250">
        <v>187</v>
      </c>
      <c r="F250">
        <v>17.112299465240639</v>
      </c>
      <c r="G250">
        <v>4.2780748663101598</v>
      </c>
      <c r="H250">
        <v>13.368983957219251</v>
      </c>
      <c r="I250">
        <v>5.8823529411764701</v>
      </c>
      <c r="J250">
        <v>31.016042780748666</v>
      </c>
      <c r="K250">
        <v>28.342245989304814</v>
      </c>
      <c r="L250">
        <v>0</v>
      </c>
      <c r="M250">
        <v>14.973262032085561</v>
      </c>
    </row>
    <row r="251" spans="1:13">
      <c r="A251" t="s">
        <v>440</v>
      </c>
      <c r="B251">
        <v>2003</v>
      </c>
      <c r="C251" t="s">
        <v>1336</v>
      </c>
      <c r="D251" t="s">
        <v>248</v>
      </c>
      <c r="E251">
        <v>165</v>
      </c>
      <c r="F251">
        <v>60</v>
      </c>
      <c r="G251">
        <v>3.6363636363636362</v>
      </c>
      <c r="H251">
        <v>7.878787878787878</v>
      </c>
      <c r="I251">
        <v>0</v>
      </c>
      <c r="J251">
        <v>10.909090909090908</v>
      </c>
      <c r="K251">
        <v>17.575757575757574</v>
      </c>
      <c r="L251">
        <v>0</v>
      </c>
      <c r="M251">
        <v>13.939393939393941</v>
      </c>
    </row>
    <row r="252" spans="1:13">
      <c r="A252" t="s">
        <v>441</v>
      </c>
      <c r="B252">
        <v>2003</v>
      </c>
      <c r="C252" t="s">
        <v>1336</v>
      </c>
      <c r="D252" t="s">
        <v>249</v>
      </c>
      <c r="E252">
        <v>161</v>
      </c>
      <c r="F252">
        <v>60.248447204968947</v>
      </c>
      <c r="G252">
        <v>3.7267080745341614</v>
      </c>
      <c r="H252">
        <v>8.0745341614906838</v>
      </c>
      <c r="I252">
        <v>0</v>
      </c>
      <c r="J252">
        <v>11.180124223602485</v>
      </c>
      <c r="K252">
        <v>16.770186335403729</v>
      </c>
      <c r="L252">
        <v>0</v>
      </c>
      <c r="M252">
        <v>14.285714285714285</v>
      </c>
    </row>
    <row r="253" spans="1:13">
      <c r="A253" t="s">
        <v>442</v>
      </c>
      <c r="B253">
        <v>2003</v>
      </c>
      <c r="C253" t="s">
        <v>1336</v>
      </c>
      <c r="D253" t="s">
        <v>262</v>
      </c>
      <c r="E253">
        <v>4</v>
      </c>
      <c r="F253">
        <v>50</v>
      </c>
      <c r="G253">
        <v>0</v>
      </c>
      <c r="H253">
        <v>0</v>
      </c>
      <c r="I253">
        <v>0</v>
      </c>
      <c r="J253">
        <v>0</v>
      </c>
      <c r="K253">
        <v>50</v>
      </c>
      <c r="L253">
        <v>0</v>
      </c>
      <c r="M253">
        <v>0</v>
      </c>
    </row>
    <row r="254" spans="1:13">
      <c r="A254" t="s">
        <v>45</v>
      </c>
      <c r="B254">
        <v>2003</v>
      </c>
      <c r="C254" t="s">
        <v>1335</v>
      </c>
      <c r="D254" t="s">
        <v>248</v>
      </c>
      <c r="E254">
        <v>7954</v>
      </c>
      <c r="F254">
        <v>61.013326628111642</v>
      </c>
      <c r="G254">
        <v>9.1777721900930356</v>
      </c>
      <c r="H254">
        <v>4.8529041991450841</v>
      </c>
      <c r="I254">
        <v>0.46517475484033188</v>
      </c>
      <c r="J254">
        <v>7.8325370882574807</v>
      </c>
      <c r="K254">
        <v>16.658285139552426</v>
      </c>
      <c r="L254">
        <v>0</v>
      </c>
      <c r="M254">
        <v>23.309026904702037</v>
      </c>
    </row>
    <row r="255" spans="1:13">
      <c r="A255" t="s">
        <v>46</v>
      </c>
      <c r="B255">
        <v>2003</v>
      </c>
      <c r="C255" t="s">
        <v>1335</v>
      </c>
      <c r="D255" t="s">
        <v>249</v>
      </c>
      <c r="E255">
        <v>7719</v>
      </c>
      <c r="F255">
        <v>62.145355616012431</v>
      </c>
      <c r="G255">
        <v>9.2758129291358991</v>
      </c>
      <c r="H255">
        <v>4.8710972923953877</v>
      </c>
      <c r="I255">
        <v>0.34978624174115819</v>
      </c>
      <c r="J255">
        <v>7.5009716284492809</v>
      </c>
      <c r="K255">
        <v>15.856976292265838</v>
      </c>
      <c r="L255">
        <v>0</v>
      </c>
      <c r="M255">
        <v>23.319082782743877</v>
      </c>
    </row>
    <row r="256" spans="1:13">
      <c r="A256" t="s">
        <v>47</v>
      </c>
      <c r="B256">
        <v>2003</v>
      </c>
      <c r="C256" t="s">
        <v>1335</v>
      </c>
      <c r="D256" t="s">
        <v>262</v>
      </c>
      <c r="E256">
        <v>235</v>
      </c>
      <c r="F256">
        <v>23.829787234042556</v>
      </c>
      <c r="G256">
        <v>5.9574468085106389</v>
      </c>
      <c r="H256">
        <v>4.2553191489361701</v>
      </c>
      <c r="I256">
        <v>4.2553191489361701</v>
      </c>
      <c r="J256">
        <v>18.723404255319149</v>
      </c>
      <c r="K256">
        <v>42.978723404255319</v>
      </c>
      <c r="L256">
        <v>0</v>
      </c>
      <c r="M256">
        <v>22.978723404255319</v>
      </c>
    </row>
    <row r="257" spans="1:13">
      <c r="A257" t="s">
        <v>48</v>
      </c>
      <c r="B257">
        <v>2003</v>
      </c>
      <c r="C257" t="s">
        <v>1338</v>
      </c>
      <c r="D257" t="s">
        <v>248</v>
      </c>
      <c r="E257">
        <v>3709</v>
      </c>
      <c r="F257">
        <v>62.954974386627129</v>
      </c>
      <c r="G257">
        <v>9.3825829064437851</v>
      </c>
      <c r="H257">
        <v>4.4486384470207607</v>
      </c>
      <c r="I257">
        <v>0.4044216770018873</v>
      </c>
      <c r="J257">
        <v>9.7870045834456736</v>
      </c>
      <c r="K257">
        <v>13.022377999460771</v>
      </c>
      <c r="L257">
        <v>0</v>
      </c>
      <c r="M257">
        <v>29.010514963602045</v>
      </c>
    </row>
    <row r="258" spans="1:13">
      <c r="A258" t="s">
        <v>49</v>
      </c>
      <c r="B258">
        <v>2003</v>
      </c>
      <c r="C258" t="s">
        <v>1338</v>
      </c>
      <c r="D258" t="s">
        <v>249</v>
      </c>
      <c r="E258">
        <v>3592</v>
      </c>
      <c r="F258">
        <v>64.226057906458806</v>
      </c>
      <c r="G258">
        <v>9.2149220489977726</v>
      </c>
      <c r="H258">
        <v>4.5100222717149219</v>
      </c>
      <c r="I258">
        <v>0.22271714922048996</v>
      </c>
      <c r="J258">
        <v>9.1035634743875278</v>
      </c>
      <c r="K258">
        <v>12.72271714922049</v>
      </c>
      <c r="L258">
        <v>0</v>
      </c>
      <c r="M258">
        <v>28.591314031180399</v>
      </c>
    </row>
    <row r="259" spans="1:13">
      <c r="A259" t="s">
        <v>50</v>
      </c>
      <c r="B259">
        <v>2003</v>
      </c>
      <c r="C259" t="s">
        <v>1338</v>
      </c>
      <c r="D259" t="s">
        <v>262</v>
      </c>
      <c r="E259">
        <v>117</v>
      </c>
      <c r="F259">
        <v>23.931623931623932</v>
      </c>
      <c r="G259">
        <v>14.529914529914532</v>
      </c>
      <c r="H259">
        <v>2.5641025641025639</v>
      </c>
      <c r="I259">
        <v>5.982905982905983</v>
      </c>
      <c r="J259">
        <v>30.76923076923077</v>
      </c>
      <c r="K259">
        <v>22.222222222222221</v>
      </c>
      <c r="L259">
        <v>0</v>
      </c>
      <c r="M259">
        <v>41.880341880341881</v>
      </c>
    </row>
    <row r="260" spans="1:13">
      <c r="A260" t="s">
        <v>51</v>
      </c>
      <c r="B260">
        <v>2003</v>
      </c>
      <c r="C260" t="s">
        <v>1331</v>
      </c>
      <c r="D260" t="s">
        <v>248</v>
      </c>
      <c r="E260">
        <v>2824</v>
      </c>
      <c r="F260">
        <v>65.049575070821533</v>
      </c>
      <c r="G260">
        <v>5.453257790368272</v>
      </c>
      <c r="H260">
        <v>6.0906515580736542</v>
      </c>
      <c r="I260">
        <v>0.21246458923512751</v>
      </c>
      <c r="J260">
        <v>6.905099150141643</v>
      </c>
      <c r="K260">
        <v>16.288951841359772</v>
      </c>
      <c r="L260">
        <v>0</v>
      </c>
      <c r="M260">
        <v>25.885269121813032</v>
      </c>
    </row>
    <row r="261" spans="1:13">
      <c r="A261" t="s">
        <v>52</v>
      </c>
      <c r="B261">
        <v>2003</v>
      </c>
      <c r="C261" t="s">
        <v>1331</v>
      </c>
      <c r="D261" t="s">
        <v>249</v>
      </c>
      <c r="E261">
        <v>2760</v>
      </c>
      <c r="F261">
        <v>66.195652173913047</v>
      </c>
      <c r="G261">
        <v>5.3985507246376807</v>
      </c>
      <c r="H261">
        <v>6.1231884057971016</v>
      </c>
      <c r="I261">
        <v>0.10869565217391304</v>
      </c>
      <c r="J261">
        <v>6.6304347826086962</v>
      </c>
      <c r="K261">
        <v>15.543478260869565</v>
      </c>
      <c r="L261">
        <v>0</v>
      </c>
      <c r="M261">
        <v>25.905797101449274</v>
      </c>
    </row>
    <row r="262" spans="1:13">
      <c r="A262" t="s">
        <v>53</v>
      </c>
      <c r="B262">
        <v>2003</v>
      </c>
      <c r="C262" t="s">
        <v>1331</v>
      </c>
      <c r="D262" t="s">
        <v>262</v>
      </c>
      <c r="E262">
        <v>64</v>
      </c>
      <c r="F262">
        <v>15.625</v>
      </c>
      <c r="G262">
        <v>7.8125</v>
      </c>
      <c r="H262">
        <v>4.6875</v>
      </c>
      <c r="I262">
        <v>4.6875</v>
      </c>
      <c r="J262">
        <v>18.75</v>
      </c>
      <c r="K262">
        <v>48.4375</v>
      </c>
      <c r="L262">
        <v>0</v>
      </c>
      <c r="M262">
        <v>25</v>
      </c>
    </row>
    <row r="263" spans="1:13">
      <c r="A263" t="s">
        <v>443</v>
      </c>
      <c r="B263">
        <v>2003</v>
      </c>
      <c r="C263" t="s">
        <v>1339</v>
      </c>
      <c r="D263" t="s">
        <v>248</v>
      </c>
      <c r="E263">
        <v>241</v>
      </c>
      <c r="F263">
        <v>70.539419087136935</v>
      </c>
      <c r="G263">
        <v>4.1493775933609953</v>
      </c>
      <c r="H263">
        <v>4.5643153526970952</v>
      </c>
      <c r="I263">
        <v>0</v>
      </c>
      <c r="J263">
        <v>8.7136929460580905</v>
      </c>
      <c r="K263">
        <v>12.033195020746888</v>
      </c>
      <c r="L263">
        <v>0</v>
      </c>
      <c r="M263">
        <v>29.045643153526974</v>
      </c>
    </row>
    <row r="264" spans="1:13">
      <c r="A264" t="s">
        <v>444</v>
      </c>
      <c r="B264">
        <v>2003</v>
      </c>
      <c r="C264" t="s">
        <v>1339</v>
      </c>
      <c r="D264" t="s">
        <v>249</v>
      </c>
      <c r="E264">
        <v>237</v>
      </c>
      <c r="F264">
        <v>71.729957805907176</v>
      </c>
      <c r="G264">
        <v>3.79746835443038</v>
      </c>
      <c r="H264">
        <v>4.2194092827004219</v>
      </c>
      <c r="I264">
        <v>0</v>
      </c>
      <c r="J264">
        <v>8.0168776371308024</v>
      </c>
      <c r="K264">
        <v>12.236286919831224</v>
      </c>
      <c r="L264">
        <v>0</v>
      </c>
      <c r="M264">
        <v>29.535864978902953</v>
      </c>
    </row>
    <row r="265" spans="1:13">
      <c r="A265" t="s">
        <v>445</v>
      </c>
      <c r="B265">
        <v>2003</v>
      </c>
      <c r="C265" t="s">
        <v>1339</v>
      </c>
      <c r="D265" t="s">
        <v>262</v>
      </c>
      <c r="E265">
        <v>4</v>
      </c>
      <c r="F265">
        <v>0</v>
      </c>
      <c r="G265">
        <v>25</v>
      </c>
      <c r="H265">
        <v>25</v>
      </c>
      <c r="I265">
        <v>0</v>
      </c>
      <c r="J265">
        <v>50</v>
      </c>
      <c r="K265">
        <v>0</v>
      </c>
      <c r="L265">
        <v>0</v>
      </c>
      <c r="M265">
        <v>0</v>
      </c>
    </row>
    <row r="266" spans="1:13">
      <c r="A266" t="s">
        <v>575</v>
      </c>
      <c r="B266">
        <v>2003</v>
      </c>
      <c r="C266" t="s">
        <v>348</v>
      </c>
      <c r="D266" t="s">
        <v>248</v>
      </c>
      <c r="E266">
        <v>1309</v>
      </c>
      <c r="F266">
        <v>68.678380443086326</v>
      </c>
      <c r="G266">
        <v>2.2918258212375862</v>
      </c>
      <c r="H266">
        <v>2.2154316271963332</v>
      </c>
      <c r="I266">
        <v>0.45836516424751722</v>
      </c>
      <c r="J266">
        <v>11.535523300229181</v>
      </c>
      <c r="K266">
        <v>14.820473644003057</v>
      </c>
      <c r="L266">
        <v>0</v>
      </c>
      <c r="M266">
        <v>37.815126050420169</v>
      </c>
    </row>
    <row r="267" spans="1:13">
      <c r="A267" t="s">
        <v>576</v>
      </c>
      <c r="B267">
        <v>2003</v>
      </c>
      <c r="C267" t="s">
        <v>348</v>
      </c>
      <c r="D267" t="s">
        <v>249</v>
      </c>
      <c r="E267">
        <v>1263</v>
      </c>
      <c r="F267">
        <v>70.071258907363415</v>
      </c>
      <c r="G267">
        <v>2.3752969121140142</v>
      </c>
      <c r="H267">
        <v>2.2169437846397466</v>
      </c>
      <c r="I267">
        <v>0.31670625494853522</v>
      </c>
      <c r="J267">
        <v>11.163895486935866</v>
      </c>
      <c r="K267">
        <v>13.855898653998416</v>
      </c>
      <c r="L267">
        <v>0</v>
      </c>
      <c r="M267">
        <v>37.925574030087091</v>
      </c>
    </row>
    <row r="268" spans="1:13">
      <c r="A268" t="s">
        <v>577</v>
      </c>
      <c r="B268">
        <v>2003</v>
      </c>
      <c r="C268" t="s">
        <v>348</v>
      </c>
      <c r="D268" t="s">
        <v>262</v>
      </c>
      <c r="E268">
        <v>46</v>
      </c>
      <c r="F268">
        <v>30.434782608695656</v>
      </c>
      <c r="G268">
        <v>0</v>
      </c>
      <c r="H268">
        <v>2.1739130434782608</v>
      </c>
      <c r="I268">
        <v>4.3478260869565215</v>
      </c>
      <c r="J268">
        <v>21.739130434782609</v>
      </c>
      <c r="K268">
        <v>41.304347826086953</v>
      </c>
      <c r="L268">
        <v>0</v>
      </c>
      <c r="M268">
        <v>34.782608695652172</v>
      </c>
    </row>
    <row r="269" spans="1:13">
      <c r="A269" t="s">
        <v>446</v>
      </c>
      <c r="B269">
        <v>2003</v>
      </c>
      <c r="C269" t="s">
        <v>1337</v>
      </c>
      <c r="D269" t="s">
        <v>248</v>
      </c>
      <c r="E269">
        <v>219</v>
      </c>
      <c r="F269">
        <v>68.493150684931507</v>
      </c>
      <c r="G269">
        <v>2.7397260273972601</v>
      </c>
      <c r="H269">
        <v>6.8493150684931505</v>
      </c>
      <c r="I269">
        <v>0</v>
      </c>
      <c r="J269">
        <v>5.93607305936073</v>
      </c>
      <c r="K269">
        <v>15.981735159817351</v>
      </c>
      <c r="L269">
        <v>0</v>
      </c>
      <c r="M269">
        <v>23.287671232876711</v>
      </c>
    </row>
    <row r="270" spans="1:13">
      <c r="A270" t="s">
        <v>447</v>
      </c>
      <c r="B270">
        <v>2003</v>
      </c>
      <c r="C270" t="s">
        <v>1337</v>
      </c>
      <c r="D270" t="s">
        <v>249</v>
      </c>
      <c r="E270">
        <v>217</v>
      </c>
      <c r="F270">
        <v>69.124423963133637</v>
      </c>
      <c r="G270">
        <v>2.7649769585253456</v>
      </c>
      <c r="H270">
        <v>6.9124423963133648</v>
      </c>
      <c r="I270">
        <v>0</v>
      </c>
      <c r="J270">
        <v>5.9907834101382482</v>
      </c>
      <c r="K270">
        <v>15.207373271889402</v>
      </c>
      <c r="L270">
        <v>0</v>
      </c>
      <c r="M270">
        <v>23.502304147465438</v>
      </c>
    </row>
    <row r="271" spans="1:13">
      <c r="A271" t="s">
        <v>448</v>
      </c>
      <c r="B271">
        <v>2003</v>
      </c>
      <c r="C271" t="s">
        <v>1337</v>
      </c>
      <c r="D271" t="s">
        <v>262</v>
      </c>
      <c r="E271">
        <v>2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100</v>
      </c>
      <c r="L271">
        <v>0</v>
      </c>
      <c r="M271">
        <v>0</v>
      </c>
    </row>
    <row r="272" spans="1:13">
      <c r="A272" t="s">
        <v>578</v>
      </c>
      <c r="B272">
        <v>2004</v>
      </c>
      <c r="C272" t="s">
        <v>347</v>
      </c>
      <c r="D272" t="s">
        <v>248</v>
      </c>
      <c r="E272">
        <v>3614</v>
      </c>
      <c r="F272">
        <v>64.056447149972328</v>
      </c>
      <c r="G272">
        <v>8.2180409518539008</v>
      </c>
      <c r="H272">
        <v>1.3835085777531821</v>
      </c>
      <c r="I272">
        <v>0.58107360265633645</v>
      </c>
      <c r="J272">
        <v>9.0204759269507466</v>
      </c>
      <c r="K272">
        <v>16.740453790813504</v>
      </c>
      <c r="L272">
        <v>0</v>
      </c>
      <c r="M272">
        <v>20.697288323187603</v>
      </c>
    </row>
    <row r="273" spans="1:13">
      <c r="A273" t="s">
        <v>579</v>
      </c>
      <c r="B273">
        <v>2004</v>
      </c>
      <c r="C273" t="s">
        <v>347</v>
      </c>
      <c r="D273" t="s">
        <v>249</v>
      </c>
      <c r="E273">
        <v>3504</v>
      </c>
      <c r="F273">
        <v>65.496575342465761</v>
      </c>
      <c r="G273">
        <v>7.9337899543379002</v>
      </c>
      <c r="H273">
        <v>1.3127853881278537</v>
      </c>
      <c r="I273">
        <v>0.28538812785388123</v>
      </c>
      <c r="J273">
        <v>8.8470319634703198</v>
      </c>
      <c r="K273">
        <v>16.12442922374429</v>
      </c>
      <c r="L273">
        <v>0</v>
      </c>
      <c r="M273">
        <v>20.547945205479451</v>
      </c>
    </row>
    <row r="274" spans="1:13">
      <c r="A274" t="s">
        <v>580</v>
      </c>
      <c r="B274">
        <v>2004</v>
      </c>
      <c r="C274" t="s">
        <v>347</v>
      </c>
      <c r="D274" t="s">
        <v>262</v>
      </c>
      <c r="E274">
        <v>110</v>
      </c>
      <c r="F274">
        <v>18.181818181818183</v>
      </c>
      <c r="G274">
        <v>17.272727272727273</v>
      </c>
      <c r="H274">
        <v>3.6363636363636362</v>
      </c>
      <c r="I274">
        <v>10</v>
      </c>
      <c r="J274">
        <v>14.545454545454545</v>
      </c>
      <c r="K274">
        <v>36.363636363636367</v>
      </c>
      <c r="L274">
        <v>0</v>
      </c>
      <c r="M274">
        <v>25.454545454545453</v>
      </c>
    </row>
    <row r="275" spans="1:13">
      <c r="A275" t="s">
        <v>54</v>
      </c>
      <c r="B275">
        <v>2004</v>
      </c>
      <c r="C275" t="s">
        <v>1329</v>
      </c>
      <c r="D275" t="s">
        <v>248</v>
      </c>
      <c r="E275">
        <v>985</v>
      </c>
      <c r="F275">
        <v>63.654822335025386</v>
      </c>
      <c r="G275">
        <v>10.862944162436548</v>
      </c>
      <c r="H275">
        <v>4.7715736040609134</v>
      </c>
      <c r="I275">
        <v>0.20304568527918782</v>
      </c>
      <c r="J275">
        <v>8.8324873096446694</v>
      </c>
      <c r="K275">
        <v>11.6751269035533</v>
      </c>
      <c r="L275">
        <v>0</v>
      </c>
      <c r="M275">
        <v>22.436548223350254</v>
      </c>
    </row>
    <row r="276" spans="1:13">
      <c r="A276" t="s">
        <v>55</v>
      </c>
      <c r="B276">
        <v>2004</v>
      </c>
      <c r="C276" t="s">
        <v>1329</v>
      </c>
      <c r="D276" t="s">
        <v>249</v>
      </c>
      <c r="E276">
        <v>966</v>
      </c>
      <c r="F276">
        <v>63.975155279503106</v>
      </c>
      <c r="G276">
        <v>11.076604554865424</v>
      </c>
      <c r="H276">
        <v>4.658385093167702</v>
      </c>
      <c r="I276">
        <v>0.20703933747412009</v>
      </c>
      <c r="J276">
        <v>8.592132505175984</v>
      </c>
      <c r="K276">
        <v>11.490683229813664</v>
      </c>
      <c r="L276">
        <v>0</v>
      </c>
      <c r="M276">
        <v>22.25672877846791</v>
      </c>
    </row>
    <row r="277" spans="1:13">
      <c r="A277" t="s">
        <v>56</v>
      </c>
      <c r="B277">
        <v>2004</v>
      </c>
      <c r="C277" t="s">
        <v>1329</v>
      </c>
      <c r="D277" t="s">
        <v>262</v>
      </c>
      <c r="E277">
        <v>19</v>
      </c>
      <c r="F277">
        <v>47.368421052631575</v>
      </c>
      <c r="G277">
        <v>0</v>
      </c>
      <c r="H277">
        <v>10.526315789473683</v>
      </c>
      <c r="I277">
        <v>0</v>
      </c>
      <c r="J277">
        <v>21.052631578947366</v>
      </c>
      <c r="K277">
        <v>21.052631578947366</v>
      </c>
      <c r="L277">
        <v>0</v>
      </c>
      <c r="M277">
        <v>31.578947368421051</v>
      </c>
    </row>
    <row r="278" spans="1:13">
      <c r="A278" t="s">
        <v>57</v>
      </c>
      <c r="B278">
        <v>2004</v>
      </c>
      <c r="C278" t="s">
        <v>1330</v>
      </c>
      <c r="D278" t="s">
        <v>248</v>
      </c>
      <c r="E278">
        <v>3617</v>
      </c>
      <c r="F278">
        <v>69.947470279236938</v>
      </c>
      <c r="G278">
        <v>5.4465026264860388</v>
      </c>
      <c r="H278">
        <v>2.7923693668786287</v>
      </c>
      <c r="I278">
        <v>0.55294442908487706</v>
      </c>
      <c r="J278">
        <v>7.7965164500967647</v>
      </c>
      <c r="K278">
        <v>13.436549626762512</v>
      </c>
      <c r="L278">
        <v>2.764722145424385E-2</v>
      </c>
      <c r="M278">
        <v>26.375449267348632</v>
      </c>
    </row>
    <row r="279" spans="1:13">
      <c r="A279" t="s">
        <v>58</v>
      </c>
      <c r="B279">
        <v>2004</v>
      </c>
      <c r="C279" t="s">
        <v>1330</v>
      </c>
      <c r="D279" t="s">
        <v>249</v>
      </c>
      <c r="E279">
        <v>3514</v>
      </c>
      <c r="F279">
        <v>70.973249857712005</v>
      </c>
      <c r="G279">
        <v>5.3500284575981789</v>
      </c>
      <c r="H279">
        <v>2.7603870233352303</v>
      </c>
      <c r="I279">
        <v>0.31303357996585091</v>
      </c>
      <c r="J279">
        <v>7.3989755264655663</v>
      </c>
      <c r="K279">
        <v>13.175867956744449</v>
      </c>
      <c r="L279">
        <v>2.8457598178713722E-2</v>
      </c>
      <c r="M279">
        <v>26.124075128059193</v>
      </c>
    </row>
    <row r="280" spans="1:13">
      <c r="A280" t="s">
        <v>59</v>
      </c>
      <c r="B280">
        <v>2004</v>
      </c>
      <c r="C280" t="s">
        <v>1330</v>
      </c>
      <c r="D280" t="s">
        <v>262</v>
      </c>
      <c r="E280">
        <v>103</v>
      </c>
      <c r="F280">
        <v>34.95145631067961</v>
      </c>
      <c r="G280">
        <v>8.7378640776699026</v>
      </c>
      <c r="H280">
        <v>3.8834951456310676</v>
      </c>
      <c r="I280">
        <v>8.7378640776699026</v>
      </c>
      <c r="J280">
        <v>21.359223300970871</v>
      </c>
      <c r="K280">
        <v>22.330097087378643</v>
      </c>
      <c r="L280">
        <v>0</v>
      </c>
      <c r="M280">
        <v>34.95145631067961</v>
      </c>
    </row>
    <row r="281" spans="1:13">
      <c r="A281" t="s">
        <v>581</v>
      </c>
      <c r="B281">
        <v>2004</v>
      </c>
      <c r="C281" t="s">
        <v>349</v>
      </c>
      <c r="D281" t="s">
        <v>248</v>
      </c>
      <c r="E281">
        <v>12006</v>
      </c>
      <c r="F281">
        <v>60.286523404964186</v>
      </c>
      <c r="G281">
        <v>7.412960186573379</v>
      </c>
      <c r="H281">
        <v>5.4639346993170079</v>
      </c>
      <c r="I281">
        <v>0.56638347492920205</v>
      </c>
      <c r="J281">
        <v>10.428119273696485</v>
      </c>
      <c r="K281">
        <v>15.825420623021822</v>
      </c>
      <c r="L281">
        <v>1.6658337497917709E-2</v>
      </c>
      <c r="M281">
        <v>27.98600699650175</v>
      </c>
    </row>
    <row r="282" spans="1:13">
      <c r="A282" t="s">
        <v>582</v>
      </c>
      <c r="B282">
        <v>2004</v>
      </c>
      <c r="C282" t="s">
        <v>349</v>
      </c>
      <c r="D282" t="s">
        <v>249</v>
      </c>
      <c r="E282">
        <v>11611</v>
      </c>
      <c r="F282">
        <v>61.639824304538806</v>
      </c>
      <c r="G282">
        <v>7.5445698044957359</v>
      </c>
      <c r="H282">
        <v>5.5292395142537245</v>
      </c>
      <c r="I282">
        <v>0.34450090431487385</v>
      </c>
      <c r="J282">
        <v>9.9044009990526227</v>
      </c>
      <c r="K282">
        <v>15.020239428128498</v>
      </c>
      <c r="L282">
        <v>1.7225045215743692E-2</v>
      </c>
      <c r="M282">
        <v>28.274911721643271</v>
      </c>
    </row>
    <row r="283" spans="1:13">
      <c r="A283" t="s">
        <v>583</v>
      </c>
      <c r="B283">
        <v>2004</v>
      </c>
      <c r="C283" t="s">
        <v>349</v>
      </c>
      <c r="D283" t="s">
        <v>262</v>
      </c>
      <c r="E283">
        <v>395</v>
      </c>
      <c r="F283">
        <v>20.506329113924053</v>
      </c>
      <c r="G283">
        <v>3.5443037974683547</v>
      </c>
      <c r="H283">
        <v>3.5443037974683547</v>
      </c>
      <c r="I283">
        <v>7.0886075949367093</v>
      </c>
      <c r="J283">
        <v>25.822784810126581</v>
      </c>
      <c r="K283">
        <v>39.493670886075947</v>
      </c>
      <c r="L283">
        <v>0</v>
      </c>
      <c r="M283">
        <v>19.49367088607595</v>
      </c>
    </row>
    <row r="284" spans="1:13">
      <c r="A284" t="s">
        <v>70</v>
      </c>
      <c r="B284">
        <v>2004</v>
      </c>
      <c r="C284" t="s">
        <v>1333</v>
      </c>
      <c r="D284" t="s">
        <v>248</v>
      </c>
      <c r="E284">
        <v>2804</v>
      </c>
      <c r="F284">
        <v>60.271041369472179</v>
      </c>
      <c r="G284">
        <v>4.8145506419400856</v>
      </c>
      <c r="H284">
        <v>7.0970042796005703</v>
      </c>
      <c r="I284">
        <v>0.35663338088445079</v>
      </c>
      <c r="J284">
        <v>10.627674750356633</v>
      </c>
      <c r="K284">
        <v>16.797432239657631</v>
      </c>
      <c r="L284">
        <v>3.566333808844508E-2</v>
      </c>
      <c r="M284">
        <v>28.601997146932952</v>
      </c>
    </row>
    <row r="285" spans="1:13">
      <c r="A285" t="s">
        <v>71</v>
      </c>
      <c r="B285">
        <v>2004</v>
      </c>
      <c r="C285" t="s">
        <v>1333</v>
      </c>
      <c r="D285" t="s">
        <v>249</v>
      </c>
      <c r="E285">
        <v>2711</v>
      </c>
      <c r="F285">
        <v>61.785319070453703</v>
      </c>
      <c r="G285">
        <v>4.8690520103282919</v>
      </c>
      <c r="H285">
        <v>7.1191442272224261</v>
      </c>
      <c r="I285">
        <v>7.3773515308004425E-2</v>
      </c>
      <c r="J285">
        <v>9.9963113242346004</v>
      </c>
      <c r="K285">
        <v>16.156399852452967</v>
      </c>
      <c r="L285">
        <v>0</v>
      </c>
      <c r="M285">
        <v>28.845444485429734</v>
      </c>
    </row>
    <row r="286" spans="1:13">
      <c r="A286" t="s">
        <v>72</v>
      </c>
      <c r="B286">
        <v>2004</v>
      </c>
      <c r="C286" t="s">
        <v>1333</v>
      </c>
      <c r="D286" t="s">
        <v>262</v>
      </c>
      <c r="E286">
        <v>93</v>
      </c>
      <c r="F286">
        <v>16.129032258064516</v>
      </c>
      <c r="G286">
        <v>3.225806451612903</v>
      </c>
      <c r="H286">
        <v>6.4516129032258061</v>
      </c>
      <c r="I286">
        <v>8.6021505376344098</v>
      </c>
      <c r="J286">
        <v>29.032258064516132</v>
      </c>
      <c r="K286">
        <v>35.483870967741936</v>
      </c>
      <c r="L286">
        <v>1.0752688172043012</v>
      </c>
      <c r="M286">
        <v>21.50537634408602</v>
      </c>
    </row>
    <row r="287" spans="1:13">
      <c r="A287" t="s">
        <v>73</v>
      </c>
      <c r="B287">
        <v>2004</v>
      </c>
      <c r="C287" t="s">
        <v>1334</v>
      </c>
      <c r="D287" t="s">
        <v>248</v>
      </c>
      <c r="E287">
        <v>6857</v>
      </c>
      <c r="F287">
        <v>63.540907102231294</v>
      </c>
      <c r="G287">
        <v>6.3147148898935397</v>
      </c>
      <c r="H287">
        <v>5.5417821204608426</v>
      </c>
      <c r="I287">
        <v>0.48126002625054687</v>
      </c>
      <c r="J287">
        <v>8.7064313839871659</v>
      </c>
      <c r="K287">
        <v>15.4003208400175</v>
      </c>
      <c r="L287">
        <v>1.4583637159107481E-2</v>
      </c>
      <c r="M287">
        <v>26.556803266734725</v>
      </c>
    </row>
    <row r="288" spans="1:13">
      <c r="A288" t="s">
        <v>74</v>
      </c>
      <c r="B288">
        <v>2004</v>
      </c>
      <c r="C288" t="s">
        <v>1334</v>
      </c>
      <c r="D288" t="s">
        <v>249</v>
      </c>
      <c r="E288">
        <v>6659</v>
      </c>
      <c r="F288">
        <v>64.67938128848175</v>
      </c>
      <c r="G288">
        <v>6.4424087700855992</v>
      </c>
      <c r="H288">
        <v>5.5113380387445563</v>
      </c>
      <c r="I288">
        <v>0.25529358762576965</v>
      </c>
      <c r="J288">
        <v>8.3345847724883608</v>
      </c>
      <c r="K288">
        <v>14.761976272713619</v>
      </c>
      <c r="L288">
        <v>1.501726986033939E-2</v>
      </c>
      <c r="M288">
        <v>26.520498573359362</v>
      </c>
    </row>
    <row r="289" spans="1:13">
      <c r="A289" t="s">
        <v>75</v>
      </c>
      <c r="B289">
        <v>2004</v>
      </c>
      <c r="C289" t="s">
        <v>1334</v>
      </c>
      <c r="D289" t="s">
        <v>262</v>
      </c>
      <c r="E289">
        <v>198</v>
      </c>
      <c r="F289">
        <v>25.252525252525253</v>
      </c>
      <c r="G289">
        <v>2.0202020202020203</v>
      </c>
      <c r="H289">
        <v>6.5656565656565666</v>
      </c>
      <c r="I289">
        <v>8.0808080808080813</v>
      </c>
      <c r="J289">
        <v>21.212121212121211</v>
      </c>
      <c r="K289">
        <v>36.868686868686865</v>
      </c>
      <c r="L289">
        <v>0</v>
      </c>
      <c r="M289">
        <v>27.777777777777779</v>
      </c>
    </row>
    <row r="290" spans="1:13">
      <c r="A290" t="s">
        <v>76</v>
      </c>
      <c r="B290">
        <v>2004</v>
      </c>
      <c r="C290" t="s">
        <v>1328</v>
      </c>
      <c r="D290" t="s">
        <v>249</v>
      </c>
      <c r="E290">
        <v>50781</v>
      </c>
      <c r="F290">
        <v>64.035761406825387</v>
      </c>
      <c r="G290">
        <v>7.106988834406569</v>
      </c>
      <c r="H290">
        <v>5.1495638132372346</v>
      </c>
      <c r="I290">
        <v>0.27372442448947443</v>
      </c>
      <c r="J290">
        <v>8.6272424725783274</v>
      </c>
      <c r="K290">
        <v>14.788995884287431</v>
      </c>
      <c r="L290">
        <v>1.7723164175577479E-2</v>
      </c>
      <c r="M290">
        <v>25.290955278549067</v>
      </c>
    </row>
    <row r="291" spans="1:13">
      <c r="A291" t="s">
        <v>77</v>
      </c>
      <c r="B291">
        <v>2004</v>
      </c>
      <c r="C291" t="s">
        <v>1328</v>
      </c>
      <c r="D291" t="s">
        <v>262</v>
      </c>
      <c r="E291">
        <v>1601</v>
      </c>
      <c r="F291">
        <v>24.797001873828858</v>
      </c>
      <c r="G291">
        <v>6.0587133041848844</v>
      </c>
      <c r="H291">
        <v>4.8094940662086199</v>
      </c>
      <c r="I291">
        <v>7.4953154278575891</v>
      </c>
      <c r="J291">
        <v>21.611492816989379</v>
      </c>
      <c r="K291">
        <v>35.165521549031851</v>
      </c>
      <c r="L291">
        <v>6.2460961898813241E-2</v>
      </c>
      <c r="M291">
        <v>25.733916302311055</v>
      </c>
    </row>
    <row r="292" spans="1:13">
      <c r="A292" t="s">
        <v>78</v>
      </c>
      <c r="B292">
        <v>2004</v>
      </c>
      <c r="C292" t="s">
        <v>1328</v>
      </c>
      <c r="D292" t="s">
        <v>709</v>
      </c>
      <c r="E292">
        <v>4</v>
      </c>
      <c r="F292">
        <v>50</v>
      </c>
      <c r="G292">
        <v>0</v>
      </c>
      <c r="H292">
        <v>0</v>
      </c>
      <c r="I292">
        <v>0</v>
      </c>
      <c r="J292">
        <v>0</v>
      </c>
      <c r="K292">
        <v>50</v>
      </c>
      <c r="L292">
        <v>0</v>
      </c>
      <c r="M292">
        <v>25</v>
      </c>
    </row>
    <row r="293" spans="1:13">
      <c r="A293" t="s">
        <v>79</v>
      </c>
      <c r="B293">
        <v>2004</v>
      </c>
      <c r="C293" t="s">
        <v>1328</v>
      </c>
      <c r="D293" t="s">
        <v>248</v>
      </c>
      <c r="E293">
        <v>52386</v>
      </c>
      <c r="F293">
        <v>62.83549039819799</v>
      </c>
      <c r="G293">
        <v>7.074409193295919</v>
      </c>
      <c r="H293">
        <v>5.1387775359828964</v>
      </c>
      <c r="I293">
        <v>0.49440690260756692</v>
      </c>
      <c r="J293">
        <v>9.0234031993280652</v>
      </c>
      <c r="K293">
        <v>15.414423700988813</v>
      </c>
      <c r="L293">
        <v>1.908906959874776E-2</v>
      </c>
      <c r="M293">
        <v>25.304470660100026</v>
      </c>
    </row>
    <row r="294" spans="1:13">
      <c r="A294" t="s">
        <v>80</v>
      </c>
      <c r="B294">
        <v>2004</v>
      </c>
      <c r="C294" t="s">
        <v>1332</v>
      </c>
      <c r="D294" t="s">
        <v>248</v>
      </c>
      <c r="E294">
        <v>5139</v>
      </c>
      <c r="F294">
        <v>61.140299669196338</v>
      </c>
      <c r="G294">
        <v>5.6820393072582212</v>
      </c>
      <c r="H294">
        <v>8.8538626191866108</v>
      </c>
      <c r="I294">
        <v>0.54485308425763768</v>
      </c>
      <c r="J294">
        <v>8.2700914574819997</v>
      </c>
      <c r="K294">
        <v>15.469935785172211</v>
      </c>
      <c r="L294">
        <v>3.891807744697412E-2</v>
      </c>
      <c r="M294">
        <v>18.27203736135435</v>
      </c>
    </row>
    <row r="295" spans="1:13">
      <c r="A295" t="s">
        <v>81</v>
      </c>
      <c r="B295">
        <v>2004</v>
      </c>
      <c r="C295" t="s">
        <v>1332</v>
      </c>
      <c r="D295" t="s">
        <v>249</v>
      </c>
      <c r="E295">
        <v>4974</v>
      </c>
      <c r="F295">
        <v>62.203457981503817</v>
      </c>
      <c r="G295">
        <v>5.6493767591475672</v>
      </c>
      <c r="H295">
        <v>8.8862082830719746</v>
      </c>
      <c r="I295">
        <v>0.28146361077603538</v>
      </c>
      <c r="J295">
        <v>7.9412947326095704</v>
      </c>
      <c r="K295">
        <v>14.997989545637314</v>
      </c>
      <c r="L295">
        <v>4.0209087253719342E-2</v>
      </c>
      <c r="M295">
        <v>18.194611982308</v>
      </c>
    </row>
    <row r="296" spans="1:13">
      <c r="A296" t="s">
        <v>82</v>
      </c>
      <c r="B296">
        <v>2004</v>
      </c>
      <c r="C296" t="s">
        <v>1332</v>
      </c>
      <c r="D296" t="s">
        <v>262</v>
      </c>
      <c r="E296">
        <v>165</v>
      </c>
      <c r="F296">
        <v>29.09090909090909</v>
      </c>
      <c r="G296">
        <v>6.666666666666667</v>
      </c>
      <c r="H296">
        <v>7.878787878787878</v>
      </c>
      <c r="I296">
        <v>8.4848484848484862</v>
      </c>
      <c r="J296">
        <v>18.181818181818183</v>
      </c>
      <c r="K296">
        <v>29.696969696969699</v>
      </c>
      <c r="L296">
        <v>0</v>
      </c>
      <c r="M296">
        <v>20.606060606060606</v>
      </c>
    </row>
    <row r="297" spans="1:13">
      <c r="A297" t="s">
        <v>449</v>
      </c>
      <c r="B297">
        <v>2004</v>
      </c>
      <c r="C297" t="s">
        <v>1336</v>
      </c>
      <c r="D297" t="s">
        <v>248</v>
      </c>
      <c r="E297">
        <v>156</v>
      </c>
      <c r="F297">
        <v>55.769230769230774</v>
      </c>
      <c r="G297">
        <v>5.1282051282051277</v>
      </c>
      <c r="H297">
        <v>9.6153846153846168</v>
      </c>
      <c r="I297">
        <v>0</v>
      </c>
      <c r="J297">
        <v>10.897435897435898</v>
      </c>
      <c r="K297">
        <v>18.589743589743591</v>
      </c>
      <c r="L297">
        <v>0</v>
      </c>
      <c r="M297">
        <v>10.256410256410255</v>
      </c>
    </row>
    <row r="298" spans="1:13">
      <c r="A298" t="s">
        <v>450</v>
      </c>
      <c r="B298">
        <v>2004</v>
      </c>
      <c r="C298" t="s">
        <v>1336</v>
      </c>
      <c r="D298" t="s">
        <v>249</v>
      </c>
      <c r="E298">
        <v>146</v>
      </c>
      <c r="F298">
        <v>58.219178082191782</v>
      </c>
      <c r="G298">
        <v>5.4794520547945202</v>
      </c>
      <c r="H298">
        <v>10.273972602739725</v>
      </c>
      <c r="I298">
        <v>0</v>
      </c>
      <c r="J298">
        <v>11.643835616438356</v>
      </c>
      <c r="K298">
        <v>14.383561643835616</v>
      </c>
      <c r="L298">
        <v>0</v>
      </c>
      <c r="M298">
        <v>10.95890410958904</v>
      </c>
    </row>
    <row r="299" spans="1:13">
      <c r="A299" t="s">
        <v>451</v>
      </c>
      <c r="B299">
        <v>2004</v>
      </c>
      <c r="C299" t="s">
        <v>1336</v>
      </c>
      <c r="D299" t="s">
        <v>262</v>
      </c>
      <c r="E299">
        <v>10</v>
      </c>
      <c r="F299">
        <v>20</v>
      </c>
      <c r="G299">
        <v>0</v>
      </c>
      <c r="H299">
        <v>0</v>
      </c>
      <c r="I299">
        <v>0</v>
      </c>
      <c r="J299">
        <v>0</v>
      </c>
      <c r="K299">
        <v>80</v>
      </c>
      <c r="L299">
        <v>0</v>
      </c>
      <c r="M299">
        <v>0</v>
      </c>
    </row>
    <row r="300" spans="1:13">
      <c r="A300" t="s">
        <v>83</v>
      </c>
      <c r="B300">
        <v>2004</v>
      </c>
      <c r="C300" t="s">
        <v>1335</v>
      </c>
      <c r="D300" t="s">
        <v>248</v>
      </c>
      <c r="E300">
        <v>8368</v>
      </c>
      <c r="F300">
        <v>59.858986615678781</v>
      </c>
      <c r="G300">
        <v>9.5363288718929251</v>
      </c>
      <c r="H300">
        <v>4.8637667304015295</v>
      </c>
      <c r="I300">
        <v>0.40630975143403447</v>
      </c>
      <c r="J300">
        <v>8.9985659655831753</v>
      </c>
      <c r="K300">
        <v>16.336042065009558</v>
      </c>
      <c r="L300">
        <v>0</v>
      </c>
      <c r="M300">
        <v>23.303059273422562</v>
      </c>
    </row>
    <row r="301" spans="1:13">
      <c r="A301" t="s">
        <v>84</v>
      </c>
      <c r="B301">
        <v>2004</v>
      </c>
      <c r="C301" t="s">
        <v>1335</v>
      </c>
      <c r="D301" t="s">
        <v>249</v>
      </c>
      <c r="E301">
        <v>8104</v>
      </c>
      <c r="F301">
        <v>60.895853899308982</v>
      </c>
      <c r="G301">
        <v>9.6495557749259628</v>
      </c>
      <c r="H301">
        <v>4.9111549851924972</v>
      </c>
      <c r="I301">
        <v>0.23445212240868707</v>
      </c>
      <c r="J301">
        <v>8.637709772951629</v>
      </c>
      <c r="K301">
        <v>15.671273445212242</v>
      </c>
      <c r="L301">
        <v>0</v>
      </c>
      <c r="M301">
        <v>23.210760118460019</v>
      </c>
    </row>
    <row r="302" spans="1:13">
      <c r="A302" t="s">
        <v>85</v>
      </c>
      <c r="B302">
        <v>2004</v>
      </c>
      <c r="C302" t="s">
        <v>1335</v>
      </c>
      <c r="D302" t="s">
        <v>262</v>
      </c>
      <c r="E302">
        <v>264</v>
      </c>
      <c r="F302">
        <v>28.030303030303028</v>
      </c>
      <c r="G302">
        <v>6.0606060606060606</v>
      </c>
      <c r="H302">
        <v>3.4090909090909087</v>
      </c>
      <c r="I302">
        <v>5.6818181818181817</v>
      </c>
      <c r="J302">
        <v>20.075757575757574</v>
      </c>
      <c r="K302">
        <v>36.742424242424242</v>
      </c>
      <c r="L302">
        <v>0</v>
      </c>
      <c r="M302">
        <v>26.136363636363637</v>
      </c>
    </row>
    <row r="303" spans="1:13">
      <c r="A303" t="s">
        <v>86</v>
      </c>
      <c r="B303">
        <v>2004</v>
      </c>
      <c r="C303" t="s">
        <v>1338</v>
      </c>
      <c r="D303" t="s">
        <v>248</v>
      </c>
      <c r="E303">
        <v>3954</v>
      </c>
      <c r="F303">
        <v>67.147192716236731</v>
      </c>
      <c r="G303">
        <v>7.8654527061203847</v>
      </c>
      <c r="H303">
        <v>4.1224076884167928</v>
      </c>
      <c r="I303">
        <v>0.6575619625695498</v>
      </c>
      <c r="J303">
        <v>8.0171977744056662</v>
      </c>
      <c r="K303">
        <v>12.190187152250886</v>
      </c>
      <c r="L303">
        <v>0</v>
      </c>
      <c r="M303">
        <v>25.467880627212946</v>
      </c>
    </row>
    <row r="304" spans="1:13">
      <c r="A304" t="s">
        <v>87</v>
      </c>
      <c r="B304">
        <v>2004</v>
      </c>
      <c r="C304" t="s">
        <v>1338</v>
      </c>
      <c r="D304" t="s">
        <v>249</v>
      </c>
      <c r="E304">
        <v>3829</v>
      </c>
      <c r="F304">
        <v>68.477409245233744</v>
      </c>
      <c r="G304">
        <v>7.730477931574824</v>
      </c>
      <c r="H304">
        <v>4.1525202402716115</v>
      </c>
      <c r="I304">
        <v>0.28728127448419949</v>
      </c>
      <c r="J304">
        <v>7.6521284930791325</v>
      </c>
      <c r="K304">
        <v>11.70018281535649</v>
      </c>
      <c r="L304">
        <v>0</v>
      </c>
      <c r="M304">
        <v>25.045703839122485</v>
      </c>
    </row>
    <row r="305" spans="1:13">
      <c r="A305" t="s">
        <v>88</v>
      </c>
      <c r="B305">
        <v>2004</v>
      </c>
      <c r="C305" t="s">
        <v>1338</v>
      </c>
      <c r="D305" t="s">
        <v>262</v>
      </c>
      <c r="E305">
        <v>121</v>
      </c>
      <c r="F305">
        <v>25.619834710743799</v>
      </c>
      <c r="G305">
        <v>12.396694214876034</v>
      </c>
      <c r="H305">
        <v>3.3057851239669422</v>
      </c>
      <c r="I305">
        <v>12.396694214876034</v>
      </c>
      <c r="J305">
        <v>19.834710743801654</v>
      </c>
      <c r="K305">
        <v>26.446280991735538</v>
      </c>
      <c r="L305">
        <v>0</v>
      </c>
      <c r="M305">
        <v>38.84297520661157</v>
      </c>
    </row>
    <row r="306" spans="1:13">
      <c r="A306" t="s">
        <v>89</v>
      </c>
      <c r="B306">
        <v>2004</v>
      </c>
      <c r="C306" t="s">
        <v>1338</v>
      </c>
      <c r="D306" t="s">
        <v>709</v>
      </c>
      <c r="E306">
        <v>4</v>
      </c>
      <c r="F306">
        <v>50</v>
      </c>
      <c r="G306">
        <v>0</v>
      </c>
      <c r="H306">
        <v>0</v>
      </c>
      <c r="I306">
        <v>0</v>
      </c>
      <c r="J306">
        <v>0</v>
      </c>
      <c r="K306">
        <v>50</v>
      </c>
      <c r="L306">
        <v>0</v>
      </c>
      <c r="M306">
        <v>25</v>
      </c>
    </row>
    <row r="307" spans="1:13">
      <c r="A307" t="s">
        <v>90</v>
      </c>
      <c r="B307">
        <v>2004</v>
      </c>
      <c r="C307" t="s">
        <v>1331</v>
      </c>
      <c r="D307" t="s">
        <v>248</v>
      </c>
      <c r="E307">
        <v>2972</v>
      </c>
      <c r="F307">
        <v>66.41991924629879</v>
      </c>
      <c r="G307">
        <v>5.6191117092866758</v>
      </c>
      <c r="H307">
        <v>5.0134589502018843</v>
      </c>
      <c r="I307">
        <v>0.40376850605652759</v>
      </c>
      <c r="J307">
        <v>6.3257065948855997</v>
      </c>
      <c r="K307">
        <v>16.150740242261101</v>
      </c>
      <c r="L307">
        <v>6.7294751009421269E-2</v>
      </c>
      <c r="M307">
        <v>24.057873485868104</v>
      </c>
    </row>
    <row r="308" spans="1:13">
      <c r="A308" t="s">
        <v>91</v>
      </c>
      <c r="B308">
        <v>2004</v>
      </c>
      <c r="C308" t="s">
        <v>1331</v>
      </c>
      <c r="D308" t="s">
        <v>249</v>
      </c>
      <c r="E308">
        <v>2896</v>
      </c>
      <c r="F308">
        <v>67.506906077348063</v>
      </c>
      <c r="G308">
        <v>5.6629834254143647</v>
      </c>
      <c r="H308">
        <v>4.8687845303867405</v>
      </c>
      <c r="I308">
        <v>0.31077348066298344</v>
      </c>
      <c r="J308">
        <v>6.1118784530386741</v>
      </c>
      <c r="K308">
        <v>15.469613259668508</v>
      </c>
      <c r="L308">
        <v>6.9060773480662974E-2</v>
      </c>
      <c r="M308">
        <v>23.86049723756906</v>
      </c>
    </row>
    <row r="309" spans="1:13">
      <c r="A309" t="s">
        <v>92</v>
      </c>
      <c r="B309">
        <v>2004</v>
      </c>
      <c r="C309" t="s">
        <v>1331</v>
      </c>
      <c r="D309" t="s">
        <v>262</v>
      </c>
      <c r="E309">
        <v>76</v>
      </c>
      <c r="F309">
        <v>25</v>
      </c>
      <c r="G309">
        <v>3.9473684210526314</v>
      </c>
      <c r="H309">
        <v>10.526315789473683</v>
      </c>
      <c r="I309">
        <v>3.9473684210526314</v>
      </c>
      <c r="J309">
        <v>14.473684210526317</v>
      </c>
      <c r="K309">
        <v>42.105263157894733</v>
      </c>
      <c r="L309">
        <v>0</v>
      </c>
      <c r="M309">
        <v>31.578947368421051</v>
      </c>
    </row>
    <row r="310" spans="1:13">
      <c r="A310" t="s">
        <v>452</v>
      </c>
      <c r="B310">
        <v>2004</v>
      </c>
      <c r="C310" t="s">
        <v>1339</v>
      </c>
      <c r="D310" t="s">
        <v>248</v>
      </c>
      <c r="E310">
        <v>243</v>
      </c>
      <c r="F310">
        <v>69.547325102880663</v>
      </c>
      <c r="G310">
        <v>6.5843621399176957</v>
      </c>
      <c r="H310">
        <v>3.2921810699588478</v>
      </c>
      <c r="I310">
        <v>0</v>
      </c>
      <c r="J310">
        <v>10.699588477366255</v>
      </c>
      <c r="K310">
        <v>9.4650205761316872</v>
      </c>
      <c r="L310">
        <v>0.41152263374485598</v>
      </c>
      <c r="M310">
        <v>37.860082304526749</v>
      </c>
    </row>
    <row r="311" spans="1:13">
      <c r="A311" t="s">
        <v>453</v>
      </c>
      <c r="B311">
        <v>2004</v>
      </c>
      <c r="C311" t="s">
        <v>1339</v>
      </c>
      <c r="D311" t="s">
        <v>249</v>
      </c>
      <c r="E311">
        <v>237</v>
      </c>
      <c r="F311">
        <v>70.46413502109705</v>
      </c>
      <c r="G311">
        <v>6.7510548523206744</v>
      </c>
      <c r="H311">
        <v>3.3755274261603372</v>
      </c>
      <c r="I311">
        <v>0</v>
      </c>
      <c r="J311">
        <v>10.126582278481013</v>
      </c>
      <c r="K311">
        <v>8.8607594936708853</v>
      </c>
      <c r="L311">
        <v>0.42194092827004215</v>
      </c>
      <c r="M311">
        <v>37.974683544303801</v>
      </c>
    </row>
    <row r="312" spans="1:13">
      <c r="A312" t="s">
        <v>454</v>
      </c>
      <c r="B312">
        <v>2004</v>
      </c>
      <c r="C312" t="s">
        <v>1339</v>
      </c>
      <c r="D312" t="s">
        <v>262</v>
      </c>
      <c r="E312">
        <v>6</v>
      </c>
      <c r="F312">
        <v>33.333333333333329</v>
      </c>
      <c r="G312">
        <v>0</v>
      </c>
      <c r="H312">
        <v>0</v>
      </c>
      <c r="I312">
        <v>0</v>
      </c>
      <c r="J312">
        <v>33.333333333333329</v>
      </c>
      <c r="K312">
        <v>33.333333333333329</v>
      </c>
      <c r="L312">
        <v>0</v>
      </c>
      <c r="M312">
        <v>33.333333333333329</v>
      </c>
    </row>
    <row r="313" spans="1:13">
      <c r="A313" t="s">
        <v>584</v>
      </c>
      <c r="B313">
        <v>2004</v>
      </c>
      <c r="C313" t="s">
        <v>348</v>
      </c>
      <c r="D313" t="s">
        <v>248</v>
      </c>
      <c r="E313">
        <v>1316</v>
      </c>
      <c r="F313">
        <v>67.629179331306986</v>
      </c>
      <c r="G313">
        <v>2.43161094224924</v>
      </c>
      <c r="H313">
        <v>3.1914893617021276</v>
      </c>
      <c r="I313">
        <v>0.37993920972644379</v>
      </c>
      <c r="J313">
        <v>10.790273556231003</v>
      </c>
      <c r="K313">
        <v>15.577507598784193</v>
      </c>
      <c r="L313">
        <v>0</v>
      </c>
      <c r="M313">
        <v>42.857142857142854</v>
      </c>
    </row>
    <row r="314" spans="1:13">
      <c r="A314" t="s">
        <v>585</v>
      </c>
      <c r="B314">
        <v>2004</v>
      </c>
      <c r="C314" t="s">
        <v>348</v>
      </c>
      <c r="D314" t="s">
        <v>249</v>
      </c>
      <c r="E314">
        <v>1283</v>
      </c>
      <c r="F314">
        <v>68.589243959469997</v>
      </c>
      <c r="G314">
        <v>2.4162120031176926</v>
      </c>
      <c r="H314">
        <v>3.2735775526110675</v>
      </c>
      <c r="I314">
        <v>0.31176929072486359</v>
      </c>
      <c r="J314">
        <v>10.05455962587685</v>
      </c>
      <c r="K314">
        <v>15.354637568199534</v>
      </c>
      <c r="L314">
        <v>0</v>
      </c>
      <c r="M314">
        <v>43.024162120031178</v>
      </c>
    </row>
    <row r="315" spans="1:13">
      <c r="A315" t="s">
        <v>586</v>
      </c>
      <c r="B315">
        <v>2004</v>
      </c>
      <c r="C315" t="s">
        <v>348</v>
      </c>
      <c r="D315" t="s">
        <v>262</v>
      </c>
      <c r="E315">
        <v>33</v>
      </c>
      <c r="F315">
        <v>30.303030303030305</v>
      </c>
      <c r="G315">
        <v>3.0303030303030303</v>
      </c>
      <c r="H315">
        <v>0</v>
      </c>
      <c r="I315">
        <v>3.0303030303030303</v>
      </c>
      <c r="J315">
        <v>39.393939393939391</v>
      </c>
      <c r="K315">
        <v>24.242424242424242</v>
      </c>
      <c r="L315">
        <v>0</v>
      </c>
      <c r="M315">
        <v>36.363636363636367</v>
      </c>
    </row>
    <row r="316" spans="1:13">
      <c r="A316" t="s">
        <v>455</v>
      </c>
      <c r="B316">
        <v>2004</v>
      </c>
      <c r="C316" t="s">
        <v>1337</v>
      </c>
      <c r="D316" t="s">
        <v>248</v>
      </c>
      <c r="E316">
        <v>228</v>
      </c>
      <c r="F316">
        <v>67.543859649122808</v>
      </c>
      <c r="G316">
        <v>4.8245614035087714</v>
      </c>
      <c r="H316">
        <v>6.5789473684210522</v>
      </c>
      <c r="I316">
        <v>0</v>
      </c>
      <c r="J316">
        <v>3.5087719298245612</v>
      </c>
      <c r="K316">
        <v>17.543859649122805</v>
      </c>
      <c r="L316">
        <v>0</v>
      </c>
      <c r="M316">
        <v>18.421052631578945</v>
      </c>
    </row>
    <row r="317" spans="1:13">
      <c r="A317" t="s">
        <v>456</v>
      </c>
      <c r="B317">
        <v>2004</v>
      </c>
      <c r="C317" t="s">
        <v>1337</v>
      </c>
      <c r="D317" t="s">
        <v>249</v>
      </c>
      <c r="E317">
        <v>220</v>
      </c>
      <c r="F317">
        <v>70</v>
      </c>
      <c r="G317">
        <v>4.0909090909090908</v>
      </c>
      <c r="H317">
        <v>6.8181818181818175</v>
      </c>
      <c r="I317">
        <v>0</v>
      </c>
      <c r="J317">
        <v>3.6363636363636362</v>
      </c>
      <c r="K317">
        <v>15.454545454545453</v>
      </c>
      <c r="L317">
        <v>0</v>
      </c>
      <c r="M317">
        <v>18.181818181818183</v>
      </c>
    </row>
    <row r="318" spans="1:13">
      <c r="A318" t="s">
        <v>457</v>
      </c>
      <c r="B318">
        <v>2004</v>
      </c>
      <c r="C318" t="s">
        <v>1337</v>
      </c>
      <c r="D318" t="s">
        <v>262</v>
      </c>
      <c r="E318">
        <v>8</v>
      </c>
      <c r="F318">
        <v>0</v>
      </c>
      <c r="G318">
        <v>25</v>
      </c>
      <c r="H318">
        <v>0</v>
      </c>
      <c r="I318">
        <v>0</v>
      </c>
      <c r="J318">
        <v>0</v>
      </c>
      <c r="K318">
        <v>75</v>
      </c>
      <c r="L318">
        <v>0</v>
      </c>
      <c r="M318">
        <v>25</v>
      </c>
    </row>
    <row r="319" spans="1:13">
      <c r="A319" t="s">
        <v>587</v>
      </c>
      <c r="B319">
        <v>2005</v>
      </c>
      <c r="C319" t="s">
        <v>347</v>
      </c>
      <c r="D319" t="s">
        <v>248</v>
      </c>
      <c r="E319">
        <v>3645</v>
      </c>
      <c r="F319">
        <v>63.292181069958851</v>
      </c>
      <c r="G319">
        <v>8.5048010973936901</v>
      </c>
      <c r="H319">
        <v>2.9080932784636486</v>
      </c>
      <c r="I319">
        <v>0.49382716049382713</v>
      </c>
      <c r="J319">
        <v>8.8340192043895751</v>
      </c>
      <c r="K319">
        <v>15.939643347050755</v>
      </c>
      <c r="L319">
        <v>2.743484224965707E-2</v>
      </c>
      <c r="M319">
        <v>19.753086419753085</v>
      </c>
    </row>
    <row r="320" spans="1:13">
      <c r="A320" t="s">
        <v>588</v>
      </c>
      <c r="B320">
        <v>2005</v>
      </c>
      <c r="C320" t="s">
        <v>347</v>
      </c>
      <c r="D320" t="s">
        <v>249</v>
      </c>
      <c r="E320">
        <v>3523</v>
      </c>
      <c r="F320">
        <v>64.604030655691176</v>
      </c>
      <c r="G320">
        <v>8.4586999716151006</v>
      </c>
      <c r="H320">
        <v>2.8384899233607723</v>
      </c>
      <c r="I320">
        <v>0.28384899233607719</v>
      </c>
      <c r="J320">
        <v>8.3735452739142779</v>
      </c>
      <c r="K320">
        <v>15.413000283848993</v>
      </c>
      <c r="L320">
        <v>2.8384899233607722E-2</v>
      </c>
      <c r="M320">
        <v>19.869429463525403</v>
      </c>
    </row>
    <row r="321" spans="1:13">
      <c r="A321" t="s">
        <v>589</v>
      </c>
      <c r="B321">
        <v>2005</v>
      </c>
      <c r="C321" t="s">
        <v>347</v>
      </c>
      <c r="D321" t="s">
        <v>262</v>
      </c>
      <c r="E321">
        <v>122</v>
      </c>
      <c r="F321">
        <v>25.409836065573771</v>
      </c>
      <c r="G321">
        <v>9.8360655737704921</v>
      </c>
      <c r="H321">
        <v>4.918032786885246</v>
      </c>
      <c r="I321">
        <v>6.557377049180328</v>
      </c>
      <c r="J321">
        <v>22.131147540983605</v>
      </c>
      <c r="K321">
        <v>31.147540983606557</v>
      </c>
      <c r="L321">
        <v>0</v>
      </c>
      <c r="M321">
        <v>16.393442622950818</v>
      </c>
    </row>
    <row r="322" spans="1:13">
      <c r="A322" t="s">
        <v>93</v>
      </c>
      <c r="B322">
        <v>2005</v>
      </c>
      <c r="C322" t="s">
        <v>1329</v>
      </c>
      <c r="D322" t="s">
        <v>248</v>
      </c>
      <c r="E322">
        <v>1028</v>
      </c>
      <c r="F322">
        <v>63.813229571984429</v>
      </c>
      <c r="G322">
        <v>10.214007782101167</v>
      </c>
      <c r="H322">
        <v>4.182879377431906</v>
      </c>
      <c r="I322">
        <v>0.8754863813229572</v>
      </c>
      <c r="J322">
        <v>9.3385214007782107</v>
      </c>
      <c r="K322">
        <v>11.575875486381323</v>
      </c>
      <c r="L322">
        <v>0</v>
      </c>
      <c r="M322">
        <v>20.330739299610894</v>
      </c>
    </row>
    <row r="323" spans="1:13">
      <c r="A323" t="s">
        <v>94</v>
      </c>
      <c r="B323">
        <v>2005</v>
      </c>
      <c r="C323" t="s">
        <v>1329</v>
      </c>
      <c r="D323" t="s">
        <v>249</v>
      </c>
      <c r="E323">
        <v>978</v>
      </c>
      <c r="F323">
        <v>65.235173824130882</v>
      </c>
      <c r="G323">
        <v>10.429447852760736</v>
      </c>
      <c r="H323">
        <v>3.9877300613496933</v>
      </c>
      <c r="I323">
        <v>0.30674846625766872</v>
      </c>
      <c r="J323">
        <v>8.7934560327198366</v>
      </c>
      <c r="K323">
        <v>11.247443762781186</v>
      </c>
      <c r="L323">
        <v>0</v>
      </c>
      <c r="M323">
        <v>19.325153374233128</v>
      </c>
    </row>
    <row r="324" spans="1:13">
      <c r="A324" t="s">
        <v>95</v>
      </c>
      <c r="B324">
        <v>2005</v>
      </c>
      <c r="C324" t="s">
        <v>1329</v>
      </c>
      <c r="D324" t="s">
        <v>262</v>
      </c>
      <c r="E324">
        <v>50</v>
      </c>
      <c r="F324">
        <v>36</v>
      </c>
      <c r="G324">
        <v>6</v>
      </c>
      <c r="H324">
        <v>8</v>
      </c>
      <c r="I324">
        <v>12</v>
      </c>
      <c r="J324">
        <v>20</v>
      </c>
      <c r="K324">
        <v>18</v>
      </c>
      <c r="L324">
        <v>0</v>
      </c>
      <c r="M324">
        <v>40</v>
      </c>
    </row>
    <row r="325" spans="1:13">
      <c r="A325" t="s">
        <v>96</v>
      </c>
      <c r="B325">
        <v>2005</v>
      </c>
      <c r="C325" t="s">
        <v>1330</v>
      </c>
      <c r="D325" t="s">
        <v>248</v>
      </c>
      <c r="E325">
        <v>3752</v>
      </c>
      <c r="F325">
        <v>71.028784648187639</v>
      </c>
      <c r="G325">
        <v>3.624733475479744</v>
      </c>
      <c r="H325">
        <v>2.9850746268656714</v>
      </c>
      <c r="I325">
        <v>0.50639658848614078</v>
      </c>
      <c r="J325">
        <v>7.1961620469083147</v>
      </c>
      <c r="K325">
        <v>14.63219616204691</v>
      </c>
      <c r="L325">
        <v>2.6652452025586349E-2</v>
      </c>
      <c r="M325">
        <v>24.333688699360341</v>
      </c>
    </row>
    <row r="326" spans="1:13">
      <c r="A326" t="s">
        <v>97</v>
      </c>
      <c r="B326">
        <v>2005</v>
      </c>
      <c r="C326" t="s">
        <v>1330</v>
      </c>
      <c r="D326" t="s">
        <v>249</v>
      </c>
      <c r="E326">
        <v>3649</v>
      </c>
      <c r="F326">
        <v>72.074540970128794</v>
      </c>
      <c r="G326">
        <v>3.6996437380104137</v>
      </c>
      <c r="H326">
        <v>2.8775006851192106</v>
      </c>
      <c r="I326">
        <v>0.27404768429706766</v>
      </c>
      <c r="J326">
        <v>6.8237873389969854</v>
      </c>
      <c r="K326">
        <v>14.223074815017814</v>
      </c>
      <c r="L326">
        <v>2.740476842970677E-2</v>
      </c>
      <c r="M326">
        <v>23.979172375993425</v>
      </c>
    </row>
    <row r="327" spans="1:13">
      <c r="A327" t="s">
        <v>98</v>
      </c>
      <c r="B327">
        <v>2005</v>
      </c>
      <c r="C327" t="s">
        <v>1330</v>
      </c>
      <c r="D327" t="s">
        <v>262</v>
      </c>
      <c r="E327">
        <v>102</v>
      </c>
      <c r="F327">
        <v>34.313725490196077</v>
      </c>
      <c r="G327">
        <v>0.98039215686274506</v>
      </c>
      <c r="H327">
        <v>6.8627450980392162</v>
      </c>
      <c r="I327">
        <v>8.8235294117647065</v>
      </c>
      <c r="J327">
        <v>20.588235294117645</v>
      </c>
      <c r="K327">
        <v>28.431372549019606</v>
      </c>
      <c r="L327">
        <v>0</v>
      </c>
      <c r="M327">
        <v>37.254901960784316</v>
      </c>
    </row>
    <row r="328" spans="1:13">
      <c r="A328" t="s">
        <v>99</v>
      </c>
      <c r="B328">
        <v>2005</v>
      </c>
      <c r="C328" t="s">
        <v>1330</v>
      </c>
      <c r="D328" t="s">
        <v>709</v>
      </c>
      <c r="E328">
        <v>1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100</v>
      </c>
      <c r="L328">
        <v>0</v>
      </c>
      <c r="M328">
        <v>0</v>
      </c>
    </row>
    <row r="329" spans="1:13">
      <c r="A329" t="s">
        <v>590</v>
      </c>
      <c r="B329">
        <v>2005</v>
      </c>
      <c r="C329" t="s">
        <v>349</v>
      </c>
      <c r="D329" t="s">
        <v>248</v>
      </c>
      <c r="E329">
        <v>12303</v>
      </c>
      <c r="F329">
        <v>59.131919044135572</v>
      </c>
      <c r="G329">
        <v>7.7460781923108177</v>
      </c>
      <c r="H329">
        <v>5.5271072096236686</v>
      </c>
      <c r="I329">
        <v>0.58522311631309443</v>
      </c>
      <c r="J329">
        <v>10.972933430870519</v>
      </c>
      <c r="K329">
        <v>16.028610907908643</v>
      </c>
      <c r="L329">
        <v>8.1280988376818703E-3</v>
      </c>
      <c r="M329">
        <v>25.887994798016745</v>
      </c>
    </row>
    <row r="330" spans="1:13">
      <c r="A330" t="s">
        <v>591</v>
      </c>
      <c r="B330">
        <v>2005</v>
      </c>
      <c r="C330" t="s">
        <v>349</v>
      </c>
      <c r="D330" t="s">
        <v>249</v>
      </c>
      <c r="E330">
        <v>11937</v>
      </c>
      <c r="F330">
        <v>60.366926363407892</v>
      </c>
      <c r="G330">
        <v>7.8160341794420702</v>
      </c>
      <c r="H330">
        <v>5.5206500795844855</v>
      </c>
      <c r="I330">
        <v>0.3602245120214459</v>
      </c>
      <c r="J330">
        <v>10.471642791321102</v>
      </c>
      <c r="K330">
        <v>15.456144759989948</v>
      </c>
      <c r="L330">
        <v>8.3773142330568796E-3</v>
      </c>
      <c r="M330">
        <v>26.053447264806902</v>
      </c>
    </row>
    <row r="331" spans="1:13">
      <c r="A331" t="s">
        <v>592</v>
      </c>
      <c r="B331">
        <v>2005</v>
      </c>
      <c r="C331" t="s">
        <v>349</v>
      </c>
      <c r="D331" t="s">
        <v>262</v>
      </c>
      <c r="E331">
        <v>366</v>
      </c>
      <c r="F331">
        <v>18.852459016393443</v>
      </c>
      <c r="G331">
        <v>5.4644808743169397</v>
      </c>
      <c r="H331">
        <v>5.7377049180327866</v>
      </c>
      <c r="I331">
        <v>7.9234972677595632</v>
      </c>
      <c r="J331">
        <v>27.322404371584703</v>
      </c>
      <c r="K331">
        <v>34.699453551912569</v>
      </c>
      <c r="L331">
        <v>0</v>
      </c>
      <c r="M331">
        <v>20.491803278688526</v>
      </c>
    </row>
    <row r="332" spans="1:13">
      <c r="A332" t="s">
        <v>100</v>
      </c>
      <c r="B332">
        <v>2005</v>
      </c>
      <c r="C332" t="s">
        <v>1333</v>
      </c>
      <c r="D332" t="s">
        <v>248</v>
      </c>
      <c r="E332">
        <v>2856</v>
      </c>
      <c r="F332">
        <v>61.029411764705884</v>
      </c>
      <c r="G332">
        <v>4.7619047619047619</v>
      </c>
      <c r="H332">
        <v>5.3921568627450984</v>
      </c>
      <c r="I332">
        <v>0.14005602240896359</v>
      </c>
      <c r="J332">
        <v>10.57422969187675</v>
      </c>
      <c r="K332">
        <v>18.067226890756302</v>
      </c>
      <c r="L332">
        <v>3.5014005602240897E-2</v>
      </c>
      <c r="M332">
        <v>25.665266106442573</v>
      </c>
    </row>
    <row r="333" spans="1:13">
      <c r="A333" t="s">
        <v>101</v>
      </c>
      <c r="B333">
        <v>2005</v>
      </c>
      <c r="C333" t="s">
        <v>1333</v>
      </c>
      <c r="D333" t="s">
        <v>249</v>
      </c>
      <c r="E333">
        <v>2800</v>
      </c>
      <c r="F333">
        <v>61.821428571428569</v>
      </c>
      <c r="G333">
        <v>4.8571428571428568</v>
      </c>
      <c r="H333">
        <v>5.5</v>
      </c>
      <c r="I333">
        <v>7.1428571428571425E-2</v>
      </c>
      <c r="J333">
        <v>10</v>
      </c>
      <c r="K333">
        <v>17.714285714285712</v>
      </c>
      <c r="L333">
        <v>3.5714285714285712E-2</v>
      </c>
      <c r="M333">
        <v>25.821428571428573</v>
      </c>
    </row>
    <row r="334" spans="1:13">
      <c r="A334" t="s">
        <v>102</v>
      </c>
      <c r="B334">
        <v>2005</v>
      </c>
      <c r="C334" t="s">
        <v>1333</v>
      </c>
      <c r="D334" t="s">
        <v>262</v>
      </c>
      <c r="E334">
        <v>56</v>
      </c>
      <c r="F334">
        <v>21.428571428571427</v>
      </c>
      <c r="G334">
        <v>0</v>
      </c>
      <c r="H334">
        <v>0</v>
      </c>
      <c r="I334">
        <v>3.5714285714285712</v>
      </c>
      <c r="J334">
        <v>39.285714285714285</v>
      </c>
      <c r="K334">
        <v>35.714285714285715</v>
      </c>
      <c r="L334">
        <v>0</v>
      </c>
      <c r="M334">
        <v>17.857142857142858</v>
      </c>
    </row>
    <row r="335" spans="1:13">
      <c r="A335" t="s">
        <v>103</v>
      </c>
      <c r="B335">
        <v>2005</v>
      </c>
      <c r="C335" t="s">
        <v>1334</v>
      </c>
      <c r="D335" t="s">
        <v>248</v>
      </c>
      <c r="E335">
        <v>6981</v>
      </c>
      <c r="F335">
        <v>62.226042114310275</v>
      </c>
      <c r="G335">
        <v>7.9071766222604216</v>
      </c>
      <c r="H335">
        <v>5.0422575562240368</v>
      </c>
      <c r="I335">
        <v>0.38676407391491191</v>
      </c>
      <c r="J335">
        <v>9.3253115599484317</v>
      </c>
      <c r="K335">
        <v>15.083798882681565</v>
      </c>
      <c r="L335">
        <v>2.8649190660363841E-2</v>
      </c>
      <c r="M335">
        <v>24.409110442629999</v>
      </c>
    </row>
    <row r="336" spans="1:13">
      <c r="A336" t="s">
        <v>104</v>
      </c>
      <c r="B336">
        <v>2005</v>
      </c>
      <c r="C336" t="s">
        <v>1334</v>
      </c>
      <c r="D336" t="s">
        <v>249</v>
      </c>
      <c r="E336">
        <v>6755</v>
      </c>
      <c r="F336">
        <v>63.375277572168763</v>
      </c>
      <c r="G336">
        <v>7.9940784603997033</v>
      </c>
      <c r="H336">
        <v>5.0629163582531458</v>
      </c>
      <c r="I336">
        <v>0.25166543301258326</v>
      </c>
      <c r="J336">
        <v>8.6306439674315332</v>
      </c>
      <c r="K336">
        <v>14.655810510732792</v>
      </c>
      <c r="L336">
        <v>2.960769800148038E-2</v>
      </c>
      <c r="M336">
        <v>24.663212435233163</v>
      </c>
    </row>
    <row r="337" spans="1:13">
      <c r="A337" t="s">
        <v>105</v>
      </c>
      <c r="B337">
        <v>2005</v>
      </c>
      <c r="C337" t="s">
        <v>1334</v>
      </c>
      <c r="D337" t="s">
        <v>262</v>
      </c>
      <c r="E337">
        <v>226</v>
      </c>
      <c r="F337">
        <v>27.876106194690266</v>
      </c>
      <c r="G337">
        <v>5.3097345132743365</v>
      </c>
      <c r="H337">
        <v>4.4247787610619467</v>
      </c>
      <c r="I337">
        <v>4.4247787610619467</v>
      </c>
      <c r="J337">
        <v>30.088495575221241</v>
      </c>
      <c r="K337">
        <v>27.876106194690266</v>
      </c>
      <c r="L337">
        <v>0</v>
      </c>
      <c r="M337">
        <v>16.814159292035399</v>
      </c>
    </row>
    <row r="338" spans="1:13">
      <c r="A338" t="s">
        <v>106</v>
      </c>
      <c r="B338">
        <v>2005</v>
      </c>
      <c r="C338" t="s">
        <v>1328</v>
      </c>
      <c r="D338" t="s">
        <v>249</v>
      </c>
      <c r="E338">
        <v>51685</v>
      </c>
      <c r="F338">
        <v>63.799941956080097</v>
      </c>
      <c r="G338">
        <v>7.1007062010254431</v>
      </c>
      <c r="H338">
        <v>4.9027764341685209</v>
      </c>
      <c r="I338">
        <v>0.288284802166973</v>
      </c>
      <c r="J338">
        <v>8.869110960626875</v>
      </c>
      <c r="K338">
        <v>15.014027280642352</v>
      </c>
      <c r="L338">
        <v>2.5152365289735901E-2</v>
      </c>
      <c r="M338">
        <v>24.18303182741608</v>
      </c>
    </row>
    <row r="339" spans="1:13">
      <c r="A339" t="s">
        <v>107</v>
      </c>
      <c r="B339">
        <v>2005</v>
      </c>
      <c r="C339" t="s">
        <v>1328</v>
      </c>
      <c r="D339" t="s">
        <v>262</v>
      </c>
      <c r="E339">
        <v>1468</v>
      </c>
      <c r="F339">
        <v>23.773841961852863</v>
      </c>
      <c r="G339">
        <v>5.8583106267029974</v>
      </c>
      <c r="H339">
        <v>4.8365122615803813</v>
      </c>
      <c r="I339">
        <v>6.8801089918256135</v>
      </c>
      <c r="J339">
        <v>27.384196185286104</v>
      </c>
      <c r="K339">
        <v>31.267029972752042</v>
      </c>
      <c r="L339">
        <v>0</v>
      </c>
      <c r="M339">
        <v>24.182561307901906</v>
      </c>
    </row>
    <row r="340" spans="1:13">
      <c r="A340" t="s">
        <v>108</v>
      </c>
      <c r="B340">
        <v>2005</v>
      </c>
      <c r="C340" t="s">
        <v>1328</v>
      </c>
      <c r="D340" t="s">
        <v>709</v>
      </c>
      <c r="E340">
        <v>13</v>
      </c>
      <c r="F340">
        <v>61.53846153846154</v>
      </c>
      <c r="G340">
        <v>0</v>
      </c>
      <c r="H340">
        <v>15.384615384615385</v>
      </c>
      <c r="I340">
        <v>0</v>
      </c>
      <c r="J340">
        <v>15.384615384615385</v>
      </c>
      <c r="K340">
        <v>7.6923076923076925</v>
      </c>
      <c r="L340">
        <v>0</v>
      </c>
      <c r="M340">
        <v>0</v>
      </c>
    </row>
    <row r="341" spans="1:13">
      <c r="A341" t="s">
        <v>109</v>
      </c>
      <c r="B341">
        <v>2005</v>
      </c>
      <c r="C341" t="s">
        <v>1328</v>
      </c>
      <c r="D341" t="s">
        <v>248</v>
      </c>
      <c r="E341">
        <v>53166</v>
      </c>
      <c r="F341">
        <v>62.694203062107356</v>
      </c>
      <c r="G341">
        <v>7.064665387653764</v>
      </c>
      <c r="H341">
        <v>4.903509761877892</v>
      </c>
      <c r="I341">
        <v>0.47022533197908439</v>
      </c>
      <c r="J341">
        <v>9.3819358236466925</v>
      </c>
      <c r="K341">
        <v>15.461008915472293</v>
      </c>
      <c r="L341">
        <v>2.4451717262912391E-2</v>
      </c>
      <c r="M341">
        <v>24.177105669036603</v>
      </c>
    </row>
    <row r="342" spans="1:13">
      <c r="A342" t="s">
        <v>110</v>
      </c>
      <c r="B342">
        <v>2005</v>
      </c>
      <c r="C342" t="s">
        <v>1332</v>
      </c>
      <c r="D342" t="s">
        <v>248</v>
      </c>
      <c r="E342">
        <v>5319</v>
      </c>
      <c r="F342">
        <v>60.970107163000563</v>
      </c>
      <c r="G342">
        <v>6.260575296108291</v>
      </c>
      <c r="H342">
        <v>9.1934574168076715</v>
      </c>
      <c r="I342">
        <v>0.35721000188005264</v>
      </c>
      <c r="J342">
        <v>8.516638465877044</v>
      </c>
      <c r="K342">
        <v>14.702011656326377</v>
      </c>
      <c r="L342">
        <v>0</v>
      </c>
      <c r="M342">
        <v>23.406655386350817</v>
      </c>
    </row>
    <row r="343" spans="1:13">
      <c r="A343" t="s">
        <v>111</v>
      </c>
      <c r="B343">
        <v>2005</v>
      </c>
      <c r="C343" t="s">
        <v>1332</v>
      </c>
      <c r="D343" t="s">
        <v>249</v>
      </c>
      <c r="E343">
        <v>5200</v>
      </c>
      <c r="F343">
        <v>61.88461538461538</v>
      </c>
      <c r="G343">
        <v>6.2307692307692308</v>
      </c>
      <c r="H343">
        <v>9.115384615384615</v>
      </c>
      <c r="I343">
        <v>0.23076923076923078</v>
      </c>
      <c r="J343">
        <v>8.0769230769230766</v>
      </c>
      <c r="K343">
        <v>14.461538461538462</v>
      </c>
      <c r="L343">
        <v>0</v>
      </c>
      <c r="M343">
        <v>23.096153846153847</v>
      </c>
    </row>
    <row r="344" spans="1:13">
      <c r="A344" t="s">
        <v>112</v>
      </c>
      <c r="B344">
        <v>2005</v>
      </c>
      <c r="C344" t="s">
        <v>1332</v>
      </c>
      <c r="D344" t="s">
        <v>262</v>
      </c>
      <c r="E344">
        <v>119</v>
      </c>
      <c r="F344">
        <v>21.008403361344538</v>
      </c>
      <c r="G344">
        <v>7.5630252100840334</v>
      </c>
      <c r="H344">
        <v>12.605042016806722</v>
      </c>
      <c r="I344">
        <v>5.8823529411764701</v>
      </c>
      <c r="J344">
        <v>27.731092436974791</v>
      </c>
      <c r="K344">
        <v>25.210084033613445</v>
      </c>
      <c r="L344">
        <v>0</v>
      </c>
      <c r="M344">
        <v>36.97478991596639</v>
      </c>
    </row>
    <row r="345" spans="1:13">
      <c r="A345" t="s">
        <v>458</v>
      </c>
      <c r="B345">
        <v>2005</v>
      </c>
      <c r="C345" t="s">
        <v>1336</v>
      </c>
      <c r="D345" t="s">
        <v>248</v>
      </c>
      <c r="E345">
        <v>182</v>
      </c>
      <c r="F345">
        <v>64.285714285714292</v>
      </c>
      <c r="G345">
        <v>3.8461538461538463</v>
      </c>
      <c r="H345">
        <v>5.4945054945054945</v>
      </c>
      <c r="I345">
        <v>0</v>
      </c>
      <c r="J345">
        <v>12.637362637362637</v>
      </c>
      <c r="K345">
        <v>13.736263736263737</v>
      </c>
      <c r="L345">
        <v>0</v>
      </c>
      <c r="M345">
        <v>12.637362637362637</v>
      </c>
    </row>
    <row r="346" spans="1:13">
      <c r="A346" t="s">
        <v>459</v>
      </c>
      <c r="B346">
        <v>2005</v>
      </c>
      <c r="C346" t="s">
        <v>1336</v>
      </c>
      <c r="D346" t="s">
        <v>249</v>
      </c>
      <c r="E346">
        <v>178</v>
      </c>
      <c r="F346">
        <v>64.606741573033716</v>
      </c>
      <c r="G346">
        <v>3.9325842696629212</v>
      </c>
      <c r="H346">
        <v>5.6179775280898872</v>
      </c>
      <c r="I346">
        <v>0</v>
      </c>
      <c r="J346">
        <v>12.921348314606742</v>
      </c>
      <c r="K346">
        <v>12.921348314606742</v>
      </c>
      <c r="L346">
        <v>0</v>
      </c>
      <c r="M346">
        <v>12.921348314606742</v>
      </c>
    </row>
    <row r="347" spans="1:13">
      <c r="A347" t="s">
        <v>460</v>
      </c>
      <c r="B347">
        <v>2005</v>
      </c>
      <c r="C347" t="s">
        <v>1336</v>
      </c>
      <c r="D347" t="s">
        <v>262</v>
      </c>
      <c r="E347">
        <v>4</v>
      </c>
      <c r="F347">
        <v>50</v>
      </c>
      <c r="G347">
        <v>0</v>
      </c>
      <c r="H347">
        <v>0</v>
      </c>
      <c r="I347">
        <v>0</v>
      </c>
      <c r="J347">
        <v>0</v>
      </c>
      <c r="K347">
        <v>50</v>
      </c>
      <c r="L347">
        <v>0</v>
      </c>
      <c r="M347">
        <v>0</v>
      </c>
    </row>
    <row r="348" spans="1:13">
      <c r="A348" t="s">
        <v>113</v>
      </c>
      <c r="B348">
        <v>2005</v>
      </c>
      <c r="C348" t="s">
        <v>1335</v>
      </c>
      <c r="D348" t="s">
        <v>248</v>
      </c>
      <c r="E348">
        <v>8276</v>
      </c>
      <c r="F348">
        <v>58.07153214113098</v>
      </c>
      <c r="G348">
        <v>10.210246495891734</v>
      </c>
      <c r="H348">
        <v>4.4586756887385208</v>
      </c>
      <c r="I348">
        <v>0.38666022232962782</v>
      </c>
      <c r="J348">
        <v>9.352344127597874</v>
      </c>
      <c r="K348">
        <v>17.52054132431126</v>
      </c>
      <c r="L348">
        <v>0</v>
      </c>
      <c r="M348">
        <v>22.535041082648622</v>
      </c>
    </row>
    <row r="349" spans="1:13">
      <c r="A349" t="s">
        <v>114</v>
      </c>
      <c r="B349">
        <v>2005</v>
      </c>
      <c r="C349" t="s">
        <v>1335</v>
      </c>
      <c r="D349" t="s">
        <v>249</v>
      </c>
      <c r="E349">
        <v>8027</v>
      </c>
      <c r="F349">
        <v>59.287405008097672</v>
      </c>
      <c r="G349">
        <v>10.277812383206678</v>
      </c>
      <c r="H349">
        <v>4.5471533574187113</v>
      </c>
      <c r="I349">
        <v>0.22424317926996387</v>
      </c>
      <c r="J349">
        <v>8.6707362651052691</v>
      </c>
      <c r="K349">
        <v>16.992649806901706</v>
      </c>
      <c r="L349">
        <v>0</v>
      </c>
      <c r="M349">
        <v>22.461691790208047</v>
      </c>
    </row>
    <row r="350" spans="1:13">
      <c r="A350" t="s">
        <v>115</v>
      </c>
      <c r="B350">
        <v>2005</v>
      </c>
      <c r="C350" t="s">
        <v>1335</v>
      </c>
      <c r="D350" t="s">
        <v>262</v>
      </c>
      <c r="E350">
        <v>249</v>
      </c>
      <c r="F350">
        <v>18.875502008032129</v>
      </c>
      <c r="G350">
        <v>8.0321285140562253</v>
      </c>
      <c r="H350">
        <v>1.6064257028112447</v>
      </c>
      <c r="I350">
        <v>5.6224899598393572</v>
      </c>
      <c r="J350">
        <v>31.325301204819279</v>
      </c>
      <c r="K350">
        <v>34.53815261044177</v>
      </c>
      <c r="L350">
        <v>0</v>
      </c>
      <c r="M350">
        <v>24.899598393574294</v>
      </c>
    </row>
    <row r="351" spans="1:13">
      <c r="A351" t="s">
        <v>116</v>
      </c>
      <c r="B351">
        <v>2005</v>
      </c>
      <c r="C351" t="s">
        <v>1338</v>
      </c>
      <c r="D351" t="s">
        <v>248</v>
      </c>
      <c r="E351">
        <v>3759</v>
      </c>
      <c r="F351">
        <v>74.966746475126371</v>
      </c>
      <c r="G351">
        <v>1.0641127959563714</v>
      </c>
      <c r="H351">
        <v>2.819898909284384</v>
      </c>
      <c r="I351">
        <v>0.39904229848363926</v>
      </c>
      <c r="J351">
        <v>7.9542431497738768</v>
      </c>
      <c r="K351">
        <v>12.795956371375366</v>
      </c>
      <c r="L351">
        <v>0</v>
      </c>
      <c r="M351">
        <v>21.54828411811652</v>
      </c>
    </row>
    <row r="352" spans="1:13">
      <c r="A352" t="s">
        <v>117</v>
      </c>
      <c r="B352">
        <v>2005</v>
      </c>
      <c r="C352" t="s">
        <v>1338</v>
      </c>
      <c r="D352" t="s">
        <v>249</v>
      </c>
      <c r="E352">
        <v>3715</v>
      </c>
      <c r="F352">
        <v>75.316285329744275</v>
      </c>
      <c r="G352">
        <v>1.0767160161507403</v>
      </c>
      <c r="H352">
        <v>2.7994616419919245</v>
      </c>
      <c r="I352">
        <v>0.3230148048452221</v>
      </c>
      <c r="J352">
        <v>7.8061911170928671</v>
      </c>
      <c r="K352">
        <v>12.678331090174966</v>
      </c>
      <c r="L352">
        <v>0</v>
      </c>
      <c r="M352">
        <v>21.426648721399729</v>
      </c>
    </row>
    <row r="353" spans="1:13">
      <c r="A353" t="s">
        <v>118</v>
      </c>
      <c r="B353">
        <v>2005</v>
      </c>
      <c r="C353" t="s">
        <v>1338</v>
      </c>
      <c r="D353" t="s">
        <v>262</v>
      </c>
      <c r="E353">
        <v>32</v>
      </c>
      <c r="F353">
        <v>37.5</v>
      </c>
      <c r="G353">
        <v>0</v>
      </c>
      <c r="H353">
        <v>0</v>
      </c>
      <c r="I353">
        <v>9.375</v>
      </c>
      <c r="J353">
        <v>21.875</v>
      </c>
      <c r="K353">
        <v>31.25</v>
      </c>
      <c r="L353">
        <v>0</v>
      </c>
      <c r="M353">
        <v>43.75</v>
      </c>
    </row>
    <row r="354" spans="1:13">
      <c r="A354" t="s">
        <v>119</v>
      </c>
      <c r="B354">
        <v>2005</v>
      </c>
      <c r="C354" t="s">
        <v>1338</v>
      </c>
      <c r="D354" t="s">
        <v>709</v>
      </c>
      <c r="E354">
        <v>12</v>
      </c>
      <c r="F354">
        <v>66.666666666666657</v>
      </c>
      <c r="G354">
        <v>0</v>
      </c>
      <c r="H354">
        <v>16.666666666666664</v>
      </c>
      <c r="I354">
        <v>0</v>
      </c>
      <c r="J354">
        <v>16.666666666666664</v>
      </c>
      <c r="K354">
        <v>0</v>
      </c>
      <c r="L354">
        <v>0</v>
      </c>
      <c r="M354">
        <v>0</v>
      </c>
    </row>
    <row r="355" spans="1:13">
      <c r="A355" t="s">
        <v>120</v>
      </c>
      <c r="B355">
        <v>2005</v>
      </c>
      <c r="C355" t="s">
        <v>1331</v>
      </c>
      <c r="D355" t="s">
        <v>248</v>
      </c>
      <c r="E355">
        <v>3125</v>
      </c>
      <c r="F355">
        <v>65.664000000000001</v>
      </c>
      <c r="G355">
        <v>8.7040000000000006</v>
      </c>
      <c r="H355">
        <v>4</v>
      </c>
      <c r="I355">
        <v>0.8</v>
      </c>
      <c r="J355">
        <v>7.68</v>
      </c>
      <c r="K355">
        <v>12.992000000000001</v>
      </c>
      <c r="L355">
        <v>0.16</v>
      </c>
      <c r="M355">
        <v>22.4</v>
      </c>
    </row>
    <row r="356" spans="1:13">
      <c r="A356" t="s">
        <v>121</v>
      </c>
      <c r="B356">
        <v>2005</v>
      </c>
      <c r="C356" t="s">
        <v>1331</v>
      </c>
      <c r="D356" t="s">
        <v>249</v>
      </c>
      <c r="E356">
        <v>3043</v>
      </c>
      <c r="F356">
        <v>66.546171541242188</v>
      </c>
      <c r="G356">
        <v>8.7085113374958922</v>
      </c>
      <c r="H356">
        <v>4.0092014459415051</v>
      </c>
      <c r="I356">
        <v>0.52579691094314829</v>
      </c>
      <c r="J356">
        <v>7.1639829116003941</v>
      </c>
      <c r="K356">
        <v>12.882024318107129</v>
      </c>
      <c r="L356">
        <v>0.16431153466973381</v>
      </c>
      <c r="M356">
        <v>22.477817942819588</v>
      </c>
    </row>
    <row r="357" spans="1:13">
      <c r="A357" t="s">
        <v>122</v>
      </c>
      <c r="B357">
        <v>2005</v>
      </c>
      <c r="C357" t="s">
        <v>1331</v>
      </c>
      <c r="D357" t="s">
        <v>262</v>
      </c>
      <c r="E357">
        <v>82</v>
      </c>
      <c r="F357">
        <v>32.926829268292686</v>
      </c>
      <c r="G357">
        <v>8.536585365853659</v>
      </c>
      <c r="H357">
        <v>3.6585365853658534</v>
      </c>
      <c r="I357">
        <v>10.975609756097562</v>
      </c>
      <c r="J357">
        <v>26.829268292682929</v>
      </c>
      <c r="K357">
        <v>17.073170731707318</v>
      </c>
      <c r="L357">
        <v>0</v>
      </c>
      <c r="M357">
        <v>19.512195121951219</v>
      </c>
    </row>
    <row r="358" spans="1:13">
      <c r="A358" t="s">
        <v>461</v>
      </c>
      <c r="B358">
        <v>2005</v>
      </c>
      <c r="C358" t="s">
        <v>1339</v>
      </c>
      <c r="D358" t="s">
        <v>248</v>
      </c>
      <c r="E358">
        <v>220</v>
      </c>
      <c r="F358">
        <v>68.181818181818173</v>
      </c>
      <c r="G358">
        <v>5</v>
      </c>
      <c r="H358">
        <v>0.45454545454545453</v>
      </c>
      <c r="I358">
        <v>0.45454545454545453</v>
      </c>
      <c r="J358">
        <v>15</v>
      </c>
      <c r="K358">
        <v>10.909090909090908</v>
      </c>
      <c r="L358">
        <v>0</v>
      </c>
      <c r="M358">
        <v>37.272727272727273</v>
      </c>
    </row>
    <row r="359" spans="1:13">
      <c r="A359" t="s">
        <v>462</v>
      </c>
      <c r="B359">
        <v>2005</v>
      </c>
      <c r="C359" t="s">
        <v>1339</v>
      </c>
      <c r="D359" t="s">
        <v>249</v>
      </c>
      <c r="E359">
        <v>210</v>
      </c>
      <c r="F359">
        <v>71.428571428571431</v>
      </c>
      <c r="G359">
        <v>5.2380952380952381</v>
      </c>
      <c r="H359">
        <v>0.47619047619047622</v>
      </c>
      <c r="I359">
        <v>0.47619047619047622</v>
      </c>
      <c r="J359">
        <v>11.904761904761903</v>
      </c>
      <c r="K359">
        <v>10.476190476190476</v>
      </c>
      <c r="L359">
        <v>0</v>
      </c>
      <c r="M359">
        <v>39.047619047619051</v>
      </c>
    </row>
    <row r="360" spans="1:13">
      <c r="A360" t="s">
        <v>463</v>
      </c>
      <c r="B360">
        <v>2005</v>
      </c>
      <c r="C360" t="s">
        <v>1339</v>
      </c>
      <c r="D360" t="s">
        <v>262</v>
      </c>
      <c r="E360">
        <v>10</v>
      </c>
      <c r="F360">
        <v>0</v>
      </c>
      <c r="G360">
        <v>0</v>
      </c>
      <c r="H360">
        <v>0</v>
      </c>
      <c r="I360">
        <v>0</v>
      </c>
      <c r="J360">
        <v>80</v>
      </c>
      <c r="K360">
        <v>20</v>
      </c>
      <c r="L360">
        <v>0</v>
      </c>
      <c r="M360">
        <v>0</v>
      </c>
    </row>
    <row r="361" spans="1:13">
      <c r="A361" t="s">
        <v>593</v>
      </c>
      <c r="B361">
        <v>2005</v>
      </c>
      <c r="C361" t="s">
        <v>348</v>
      </c>
      <c r="D361" t="s">
        <v>248</v>
      </c>
      <c r="E361">
        <v>1383</v>
      </c>
      <c r="F361">
        <v>67.678958785249449</v>
      </c>
      <c r="G361">
        <v>2.6753434562545189</v>
      </c>
      <c r="H361">
        <v>3.1091829356471439</v>
      </c>
      <c r="I361">
        <v>0.50614605929139556</v>
      </c>
      <c r="J361">
        <v>10.267534345625453</v>
      </c>
      <c r="K361">
        <v>15.762834417932032</v>
      </c>
      <c r="L361">
        <v>0</v>
      </c>
      <c r="M361">
        <v>41.214750542299349</v>
      </c>
    </row>
    <row r="362" spans="1:13">
      <c r="A362" t="s">
        <v>594</v>
      </c>
      <c r="B362">
        <v>2005</v>
      </c>
      <c r="C362" t="s">
        <v>348</v>
      </c>
      <c r="D362" t="s">
        <v>249</v>
      </c>
      <c r="E362">
        <v>1347</v>
      </c>
      <c r="F362">
        <v>69.11655530809206</v>
      </c>
      <c r="G362">
        <v>2.7468448403860433</v>
      </c>
      <c r="H362">
        <v>3.1180400890868598</v>
      </c>
      <c r="I362">
        <v>0.29695619896065328</v>
      </c>
      <c r="J362">
        <v>10.244988864142538</v>
      </c>
      <c r="K362">
        <v>14.476614699331849</v>
      </c>
      <c r="L362">
        <v>0</v>
      </c>
      <c r="M362">
        <v>41.425389755011139</v>
      </c>
    </row>
    <row r="363" spans="1:13">
      <c r="A363" t="s">
        <v>595</v>
      </c>
      <c r="B363">
        <v>2005</v>
      </c>
      <c r="C363" t="s">
        <v>348</v>
      </c>
      <c r="D363" t="s">
        <v>262</v>
      </c>
      <c r="E363">
        <v>36</v>
      </c>
      <c r="F363">
        <v>13.888888888888889</v>
      </c>
      <c r="G363">
        <v>0</v>
      </c>
      <c r="H363">
        <v>2.7777777777777777</v>
      </c>
      <c r="I363">
        <v>8.3333333333333321</v>
      </c>
      <c r="J363">
        <v>11.111111111111111</v>
      </c>
      <c r="K363">
        <v>63.888888888888886</v>
      </c>
      <c r="L363">
        <v>0</v>
      </c>
      <c r="M363">
        <v>33.333333333333329</v>
      </c>
    </row>
    <row r="364" spans="1:13">
      <c r="A364" t="s">
        <v>464</v>
      </c>
      <c r="B364">
        <v>2005</v>
      </c>
      <c r="C364" t="s">
        <v>1337</v>
      </c>
      <c r="D364" t="s">
        <v>248</v>
      </c>
      <c r="E364">
        <v>231</v>
      </c>
      <c r="F364">
        <v>66.666666666666657</v>
      </c>
      <c r="G364">
        <v>6.0606060606060606</v>
      </c>
      <c r="H364">
        <v>3.8961038961038961</v>
      </c>
      <c r="I364">
        <v>0.4329004329004329</v>
      </c>
      <c r="J364">
        <v>9.9567099567099575</v>
      </c>
      <c r="K364">
        <v>12.121212121212121</v>
      </c>
      <c r="L364">
        <v>0.86580086580086579</v>
      </c>
      <c r="M364">
        <v>29.870129870129869</v>
      </c>
    </row>
    <row r="365" spans="1:13">
      <c r="A365" t="s">
        <v>465</v>
      </c>
      <c r="B365">
        <v>2005</v>
      </c>
      <c r="C365" t="s">
        <v>1337</v>
      </c>
      <c r="D365" t="s">
        <v>249</v>
      </c>
      <c r="E365">
        <v>223</v>
      </c>
      <c r="F365">
        <v>68.161434977578466</v>
      </c>
      <c r="G365">
        <v>5.3811659192825116</v>
      </c>
      <c r="H365">
        <v>4.0358744394618835</v>
      </c>
      <c r="I365">
        <v>0.44843049327354262</v>
      </c>
      <c r="J365">
        <v>10.31390134529148</v>
      </c>
      <c r="K365">
        <v>10.762331838565023</v>
      </c>
      <c r="L365">
        <v>0.89686098654708524</v>
      </c>
      <c r="M365">
        <v>28.251121076233183</v>
      </c>
    </row>
    <row r="366" spans="1:13">
      <c r="A366" t="s">
        <v>466</v>
      </c>
      <c r="B366">
        <v>2005</v>
      </c>
      <c r="C366" t="s">
        <v>1337</v>
      </c>
      <c r="D366" t="s">
        <v>262</v>
      </c>
      <c r="E366">
        <v>8</v>
      </c>
      <c r="F366">
        <v>25</v>
      </c>
      <c r="G366">
        <v>25</v>
      </c>
      <c r="H366">
        <v>0</v>
      </c>
      <c r="I366">
        <v>0</v>
      </c>
      <c r="J366">
        <v>0</v>
      </c>
      <c r="K366">
        <v>50</v>
      </c>
      <c r="L366">
        <v>0</v>
      </c>
      <c r="M366">
        <v>75</v>
      </c>
    </row>
    <row r="367" spans="1:13">
      <c r="A367" t="s">
        <v>596</v>
      </c>
      <c r="B367">
        <v>2006</v>
      </c>
      <c r="C367" t="s">
        <v>347</v>
      </c>
      <c r="D367" t="s">
        <v>248</v>
      </c>
      <c r="E367">
        <v>3640</v>
      </c>
      <c r="F367">
        <v>62.719780219780219</v>
      </c>
      <c r="G367">
        <v>9.5329670329670328</v>
      </c>
      <c r="H367">
        <v>1.456043956043956</v>
      </c>
      <c r="I367">
        <v>0.57692307692307698</v>
      </c>
      <c r="J367">
        <v>9.8626373626373631</v>
      </c>
      <c r="K367">
        <v>15.741758241758241</v>
      </c>
      <c r="L367">
        <v>0.10989010989010989</v>
      </c>
      <c r="M367">
        <v>20.302197802197803</v>
      </c>
    </row>
    <row r="368" spans="1:13">
      <c r="A368" t="s">
        <v>597</v>
      </c>
      <c r="B368">
        <v>2006</v>
      </c>
      <c r="C368" t="s">
        <v>347</v>
      </c>
      <c r="D368" t="s">
        <v>249</v>
      </c>
      <c r="E368">
        <v>3531</v>
      </c>
      <c r="F368">
        <v>63.721325403568393</v>
      </c>
      <c r="G368">
        <v>9.5157179269328811</v>
      </c>
      <c r="H368">
        <v>1.4726706315491362</v>
      </c>
      <c r="I368">
        <v>0.36816765788728406</v>
      </c>
      <c r="J368">
        <v>9.6006796941376393</v>
      </c>
      <c r="K368">
        <v>15.208156329651656</v>
      </c>
      <c r="L368">
        <v>0.11328235627301048</v>
      </c>
      <c r="M368">
        <v>20.192580005664119</v>
      </c>
    </row>
    <row r="369" spans="1:13">
      <c r="A369" t="s">
        <v>598</v>
      </c>
      <c r="B369">
        <v>2006</v>
      </c>
      <c r="C369" t="s">
        <v>347</v>
      </c>
      <c r="D369" t="s">
        <v>262</v>
      </c>
      <c r="E369">
        <v>109</v>
      </c>
      <c r="F369">
        <v>30.275229357798167</v>
      </c>
      <c r="G369">
        <v>10.091743119266056</v>
      </c>
      <c r="H369">
        <v>0.91743119266055051</v>
      </c>
      <c r="I369">
        <v>7.3394495412844041</v>
      </c>
      <c r="J369">
        <v>18.348623853211009</v>
      </c>
      <c r="K369">
        <v>33.027522935779821</v>
      </c>
      <c r="L369">
        <v>0</v>
      </c>
      <c r="M369">
        <v>23.853211009174313</v>
      </c>
    </row>
    <row r="370" spans="1:13">
      <c r="A370" t="s">
        <v>123</v>
      </c>
      <c r="B370">
        <v>2006</v>
      </c>
      <c r="C370" t="s">
        <v>1329</v>
      </c>
      <c r="D370" t="s">
        <v>248</v>
      </c>
      <c r="E370">
        <v>969</v>
      </c>
      <c r="F370">
        <v>63.880288957688336</v>
      </c>
      <c r="G370">
        <v>10.732714138286893</v>
      </c>
      <c r="H370">
        <v>3.1991744066047469</v>
      </c>
      <c r="I370">
        <v>0.72239422084623317</v>
      </c>
      <c r="J370">
        <v>9.0815273477812184</v>
      </c>
      <c r="K370">
        <v>12.383900928792571</v>
      </c>
      <c r="L370">
        <v>0</v>
      </c>
      <c r="M370">
        <v>20.743034055727556</v>
      </c>
    </row>
    <row r="371" spans="1:13">
      <c r="A371" t="s">
        <v>124</v>
      </c>
      <c r="B371">
        <v>2006</v>
      </c>
      <c r="C371" t="s">
        <v>1329</v>
      </c>
      <c r="D371" t="s">
        <v>249</v>
      </c>
      <c r="E371">
        <v>935</v>
      </c>
      <c r="F371">
        <v>65.026737967914443</v>
      </c>
      <c r="G371">
        <v>10.802139037433154</v>
      </c>
      <c r="H371">
        <v>3.3155080213903747</v>
      </c>
      <c r="I371">
        <v>0.32085561497326204</v>
      </c>
      <c r="J371">
        <v>8.7700534759358302</v>
      </c>
      <c r="K371">
        <v>11.76470588235294</v>
      </c>
      <c r="L371">
        <v>0</v>
      </c>
      <c r="M371">
        <v>20</v>
      </c>
    </row>
    <row r="372" spans="1:13">
      <c r="A372" t="s">
        <v>125</v>
      </c>
      <c r="B372">
        <v>2006</v>
      </c>
      <c r="C372" t="s">
        <v>1329</v>
      </c>
      <c r="D372" t="s">
        <v>262</v>
      </c>
      <c r="E372">
        <v>34</v>
      </c>
      <c r="F372">
        <v>32.352941176470587</v>
      </c>
      <c r="G372">
        <v>8.8235294117647065</v>
      </c>
      <c r="H372">
        <v>0</v>
      </c>
      <c r="I372">
        <v>11.76470588235294</v>
      </c>
      <c r="J372">
        <v>17.647058823529413</v>
      </c>
      <c r="K372">
        <v>29.411764705882355</v>
      </c>
      <c r="L372">
        <v>0</v>
      </c>
      <c r="M372">
        <v>41.17647058823529</v>
      </c>
    </row>
    <row r="373" spans="1:13">
      <c r="A373" t="s">
        <v>126</v>
      </c>
      <c r="B373">
        <v>2006</v>
      </c>
      <c r="C373" t="s">
        <v>1330</v>
      </c>
      <c r="D373" t="s">
        <v>248</v>
      </c>
      <c r="E373">
        <v>3739</v>
      </c>
      <c r="F373">
        <v>70.366408130516177</v>
      </c>
      <c r="G373">
        <v>4.8141214228403317</v>
      </c>
      <c r="H373">
        <v>2.5407863064990641</v>
      </c>
      <c r="I373">
        <v>0.6418828563787109</v>
      </c>
      <c r="J373">
        <v>9.0933404653650705</v>
      </c>
      <c r="K373">
        <v>12.516715699384861</v>
      </c>
      <c r="L373">
        <v>2.6745119015779618E-2</v>
      </c>
      <c r="M373">
        <v>22.760096282428457</v>
      </c>
    </row>
    <row r="374" spans="1:13">
      <c r="A374" t="s">
        <v>127</v>
      </c>
      <c r="B374">
        <v>2006</v>
      </c>
      <c r="C374" t="s">
        <v>1330</v>
      </c>
      <c r="D374" t="s">
        <v>249</v>
      </c>
      <c r="E374">
        <v>3628</v>
      </c>
      <c r="F374">
        <v>71.527012127894153</v>
      </c>
      <c r="G374">
        <v>4.7133406835722162</v>
      </c>
      <c r="H374">
        <v>2.535832414553473</v>
      </c>
      <c r="I374">
        <v>0.35832414553472991</v>
      </c>
      <c r="J374">
        <v>8.8202866593164266</v>
      </c>
      <c r="K374">
        <v>12.017640573318634</v>
      </c>
      <c r="L374">
        <v>2.7563395810363839E-2</v>
      </c>
      <c r="M374">
        <v>22.133406835722162</v>
      </c>
    </row>
    <row r="375" spans="1:13">
      <c r="A375" t="s">
        <v>128</v>
      </c>
      <c r="B375">
        <v>2006</v>
      </c>
      <c r="C375" t="s">
        <v>1330</v>
      </c>
      <c r="D375" t="s">
        <v>262</v>
      </c>
      <c r="E375">
        <v>110</v>
      </c>
      <c r="F375">
        <v>31.818181818181817</v>
      </c>
      <c r="G375">
        <v>8.1818181818181817</v>
      </c>
      <c r="H375">
        <v>2.7272727272727271</v>
      </c>
      <c r="I375">
        <v>10</v>
      </c>
      <c r="J375">
        <v>18.181818181818183</v>
      </c>
      <c r="K375">
        <v>29.09090909090909</v>
      </c>
      <c r="L375">
        <v>0</v>
      </c>
      <c r="M375">
        <v>43.636363636363633</v>
      </c>
    </row>
    <row r="376" spans="1:13">
      <c r="A376" t="s">
        <v>129</v>
      </c>
      <c r="B376">
        <v>2006</v>
      </c>
      <c r="C376" t="s">
        <v>1330</v>
      </c>
      <c r="D376" t="s">
        <v>709</v>
      </c>
      <c r="E376">
        <v>1</v>
      </c>
      <c r="F376">
        <v>100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</row>
    <row r="377" spans="1:13">
      <c r="A377" t="s">
        <v>599</v>
      </c>
      <c r="B377">
        <v>2006</v>
      </c>
      <c r="C377" t="s">
        <v>349</v>
      </c>
      <c r="D377" t="s">
        <v>248</v>
      </c>
      <c r="E377">
        <v>12028</v>
      </c>
      <c r="F377">
        <v>59.885267708679748</v>
      </c>
      <c r="G377">
        <v>8.0478882607249744</v>
      </c>
      <c r="H377">
        <v>4.7389424675756571</v>
      </c>
      <c r="I377">
        <v>0.39075490522115064</v>
      </c>
      <c r="J377">
        <v>9.9185234452943138</v>
      </c>
      <c r="K377">
        <v>16.985367475889589</v>
      </c>
      <c r="L377">
        <v>3.325573661456601E-2</v>
      </c>
      <c r="M377">
        <v>26.172264715663452</v>
      </c>
    </row>
    <row r="378" spans="1:13">
      <c r="A378" t="s">
        <v>600</v>
      </c>
      <c r="B378">
        <v>2006</v>
      </c>
      <c r="C378" t="s">
        <v>349</v>
      </c>
      <c r="D378" t="s">
        <v>249</v>
      </c>
      <c r="E378">
        <v>11654</v>
      </c>
      <c r="F378">
        <v>61.051999313540421</v>
      </c>
      <c r="G378">
        <v>8.1602883130255712</v>
      </c>
      <c r="H378">
        <v>4.7966363480350092</v>
      </c>
      <c r="I378">
        <v>0.30032606830272868</v>
      </c>
      <c r="J378">
        <v>9.2328814141067443</v>
      </c>
      <c r="K378">
        <v>16.423545563754935</v>
      </c>
      <c r="L378">
        <v>3.432297923459756E-2</v>
      </c>
      <c r="M378">
        <v>26.377209541788226</v>
      </c>
    </row>
    <row r="379" spans="1:13">
      <c r="A379" t="s">
        <v>601</v>
      </c>
      <c r="B379">
        <v>2006</v>
      </c>
      <c r="C379" t="s">
        <v>349</v>
      </c>
      <c r="D379" t="s">
        <v>262</v>
      </c>
      <c r="E379">
        <v>374</v>
      </c>
      <c r="F379">
        <v>23.52941176470588</v>
      </c>
      <c r="G379">
        <v>4.5454545454545459</v>
      </c>
      <c r="H379">
        <v>2.9411764705882351</v>
      </c>
      <c r="I379">
        <v>3.2085561497326207</v>
      </c>
      <c r="J379">
        <v>31.283422459893046</v>
      </c>
      <c r="K379">
        <v>34.491978609625669</v>
      </c>
      <c r="L379">
        <v>0</v>
      </c>
      <c r="M379">
        <v>19.786096256684495</v>
      </c>
    </row>
    <row r="380" spans="1:13">
      <c r="A380" t="s">
        <v>130</v>
      </c>
      <c r="B380">
        <v>2006</v>
      </c>
      <c r="C380" t="s">
        <v>1333</v>
      </c>
      <c r="D380" t="s">
        <v>248</v>
      </c>
      <c r="E380">
        <v>2889</v>
      </c>
      <c r="F380">
        <v>60.332294911734166</v>
      </c>
      <c r="G380">
        <v>4.7075112495673244</v>
      </c>
      <c r="H380">
        <v>5.5382485289027343</v>
      </c>
      <c r="I380">
        <v>0.4845967462789893</v>
      </c>
      <c r="J380">
        <v>12.911041883004501</v>
      </c>
      <c r="K380">
        <v>15.957078573901004</v>
      </c>
      <c r="L380">
        <v>6.9228106611284188E-2</v>
      </c>
      <c r="M380">
        <v>25.302872966424367</v>
      </c>
    </row>
    <row r="381" spans="1:13">
      <c r="A381" t="s">
        <v>131</v>
      </c>
      <c r="B381">
        <v>2006</v>
      </c>
      <c r="C381" t="s">
        <v>1333</v>
      </c>
      <c r="D381" t="s">
        <v>249</v>
      </c>
      <c r="E381">
        <v>2799</v>
      </c>
      <c r="F381">
        <v>61.557699178277957</v>
      </c>
      <c r="G381">
        <v>4.7874240800285817</v>
      </c>
      <c r="H381">
        <v>5.6091461236155773</v>
      </c>
      <c r="I381">
        <v>0.32154340836012862</v>
      </c>
      <c r="J381">
        <v>12.111468381564846</v>
      </c>
      <c r="K381">
        <v>15.541264737406216</v>
      </c>
      <c r="L381">
        <v>7.1454090746695245E-2</v>
      </c>
      <c r="M381">
        <v>25.330475169703465</v>
      </c>
    </row>
    <row r="382" spans="1:13">
      <c r="A382" t="s">
        <v>132</v>
      </c>
      <c r="B382">
        <v>2006</v>
      </c>
      <c r="C382" t="s">
        <v>1333</v>
      </c>
      <c r="D382" t="s">
        <v>262</v>
      </c>
      <c r="E382">
        <v>90</v>
      </c>
      <c r="F382">
        <v>22.222222222222221</v>
      </c>
      <c r="G382">
        <v>2.2222222222222223</v>
      </c>
      <c r="H382">
        <v>3.3333333333333335</v>
      </c>
      <c r="I382">
        <v>5.5555555555555554</v>
      </c>
      <c r="J382">
        <v>37.777777777777779</v>
      </c>
      <c r="K382">
        <v>28.888888888888886</v>
      </c>
      <c r="L382">
        <v>0</v>
      </c>
      <c r="M382">
        <v>24.444444444444443</v>
      </c>
    </row>
    <row r="383" spans="1:13">
      <c r="A383" t="s">
        <v>133</v>
      </c>
      <c r="B383">
        <v>2006</v>
      </c>
      <c r="C383" t="s">
        <v>1334</v>
      </c>
      <c r="D383" t="s">
        <v>248</v>
      </c>
      <c r="E383">
        <v>6702</v>
      </c>
      <c r="F383">
        <v>63.1154879140555</v>
      </c>
      <c r="G383">
        <v>7.4455386451805428</v>
      </c>
      <c r="H383">
        <v>3.416890480453596</v>
      </c>
      <c r="I383">
        <v>0.35810205908683973</v>
      </c>
      <c r="J383">
        <v>9.0569979110713223</v>
      </c>
      <c r="K383">
        <v>16.606982990152193</v>
      </c>
      <c r="L383">
        <v>0</v>
      </c>
      <c r="M383">
        <v>26.529394210683378</v>
      </c>
    </row>
    <row r="384" spans="1:13">
      <c r="A384" t="s">
        <v>134</v>
      </c>
      <c r="B384">
        <v>2006</v>
      </c>
      <c r="C384" t="s">
        <v>1334</v>
      </c>
      <c r="D384" t="s">
        <v>249</v>
      </c>
      <c r="E384">
        <v>6488</v>
      </c>
      <c r="F384">
        <v>64.133785450061652</v>
      </c>
      <c r="G384">
        <v>7.5832305795314427</v>
      </c>
      <c r="H384">
        <v>3.4833538840937117</v>
      </c>
      <c r="I384">
        <v>0.29284833538840938</v>
      </c>
      <c r="J384">
        <v>8.4926017262638727</v>
      </c>
      <c r="K384">
        <v>16.014180024660913</v>
      </c>
      <c r="L384">
        <v>0</v>
      </c>
      <c r="M384">
        <v>26.757090012330458</v>
      </c>
    </row>
    <row r="385" spans="1:13">
      <c r="A385" t="s">
        <v>135</v>
      </c>
      <c r="B385">
        <v>2006</v>
      </c>
      <c r="C385" t="s">
        <v>1334</v>
      </c>
      <c r="D385" t="s">
        <v>262</v>
      </c>
      <c r="E385">
        <v>214</v>
      </c>
      <c r="F385">
        <v>32.242990654205606</v>
      </c>
      <c r="G385">
        <v>3.2710280373831773</v>
      </c>
      <c r="H385">
        <v>1.4018691588785046</v>
      </c>
      <c r="I385">
        <v>2.3364485981308412</v>
      </c>
      <c r="J385">
        <v>26.168224299065418</v>
      </c>
      <c r="K385">
        <v>34.579439252336449</v>
      </c>
      <c r="L385">
        <v>0</v>
      </c>
      <c r="M385">
        <v>19.626168224299064</v>
      </c>
    </row>
    <row r="386" spans="1:13">
      <c r="A386" t="s">
        <v>136</v>
      </c>
      <c r="B386">
        <v>2006</v>
      </c>
      <c r="C386" t="s">
        <v>1328</v>
      </c>
      <c r="D386" t="s">
        <v>249</v>
      </c>
      <c r="E386">
        <v>51244</v>
      </c>
      <c r="F386">
        <v>63.252283194130044</v>
      </c>
      <c r="G386">
        <v>7.659433299508235</v>
      </c>
      <c r="H386">
        <v>4.2580594801342597</v>
      </c>
      <c r="I386">
        <v>0.3005229880571384</v>
      </c>
      <c r="J386">
        <v>9.117164936382796</v>
      </c>
      <c r="K386">
        <v>15.389118726094761</v>
      </c>
      <c r="L386">
        <v>2.3417375692764031E-2</v>
      </c>
      <c r="M386">
        <v>24.443837327296855</v>
      </c>
    </row>
    <row r="387" spans="1:13">
      <c r="A387" t="s">
        <v>137</v>
      </c>
      <c r="B387">
        <v>2006</v>
      </c>
      <c r="C387" t="s">
        <v>1328</v>
      </c>
      <c r="D387" t="s">
        <v>262</v>
      </c>
      <c r="E387">
        <v>1568</v>
      </c>
      <c r="F387">
        <v>25</v>
      </c>
      <c r="G387">
        <v>5.5484693877551017</v>
      </c>
      <c r="H387">
        <v>2.4872448979591835</v>
      </c>
      <c r="I387">
        <v>5.7397959183673475</v>
      </c>
      <c r="J387">
        <v>27.806122448979593</v>
      </c>
      <c r="K387">
        <v>33.41836734693878</v>
      </c>
      <c r="L387">
        <v>0</v>
      </c>
      <c r="M387">
        <v>23.660714285714285</v>
      </c>
    </row>
    <row r="388" spans="1:13">
      <c r="A388" t="s">
        <v>138</v>
      </c>
      <c r="B388">
        <v>2006</v>
      </c>
      <c r="C388" t="s">
        <v>1328</v>
      </c>
      <c r="D388" t="s">
        <v>709</v>
      </c>
      <c r="E388">
        <v>9</v>
      </c>
      <c r="F388">
        <v>77.777777777777786</v>
      </c>
      <c r="G388">
        <v>0</v>
      </c>
      <c r="H388">
        <v>0</v>
      </c>
      <c r="I388">
        <v>0</v>
      </c>
      <c r="J388">
        <v>0</v>
      </c>
      <c r="K388">
        <v>22.222222222222221</v>
      </c>
      <c r="L388">
        <v>0</v>
      </c>
      <c r="M388">
        <v>0</v>
      </c>
    </row>
    <row r="389" spans="1:13">
      <c r="A389" t="s">
        <v>139</v>
      </c>
      <c r="B389">
        <v>2006</v>
      </c>
      <c r="C389" t="s">
        <v>1328</v>
      </c>
      <c r="D389" t="s">
        <v>248</v>
      </c>
      <c r="E389">
        <v>52821</v>
      </c>
      <c r="F389">
        <v>62.119232880861773</v>
      </c>
      <c r="G389">
        <v>7.5954639253327283</v>
      </c>
      <c r="H389">
        <v>4.2047670434107651</v>
      </c>
      <c r="I389">
        <v>0.46193748698434334</v>
      </c>
      <c r="J389">
        <v>9.6703962439181392</v>
      </c>
      <c r="K389">
        <v>15.925484182427443</v>
      </c>
      <c r="L389">
        <v>2.2718237064803769E-2</v>
      </c>
      <c r="M389">
        <v>24.416425285397853</v>
      </c>
    </row>
    <row r="390" spans="1:13">
      <c r="A390" t="s">
        <v>140</v>
      </c>
      <c r="B390">
        <v>2006</v>
      </c>
      <c r="C390" t="s">
        <v>1332</v>
      </c>
      <c r="D390" t="s">
        <v>248</v>
      </c>
      <c r="E390">
        <v>5372</v>
      </c>
      <c r="F390">
        <v>59.121370067014148</v>
      </c>
      <c r="G390">
        <v>6.4035740878629923</v>
      </c>
      <c r="H390">
        <v>8.3767684288905429</v>
      </c>
      <c r="I390">
        <v>0.37230081906180196</v>
      </c>
      <c r="J390">
        <v>10.145197319434104</v>
      </c>
      <c r="K390">
        <v>15.580789277736413</v>
      </c>
      <c r="L390">
        <v>0</v>
      </c>
      <c r="M390">
        <v>24.497393894266565</v>
      </c>
    </row>
    <row r="391" spans="1:13">
      <c r="A391" t="s">
        <v>141</v>
      </c>
      <c r="B391">
        <v>2006</v>
      </c>
      <c r="C391" t="s">
        <v>1332</v>
      </c>
      <c r="D391" t="s">
        <v>249</v>
      </c>
      <c r="E391">
        <v>5191</v>
      </c>
      <c r="F391">
        <v>60.643421306106724</v>
      </c>
      <c r="G391">
        <v>6.357156617222115</v>
      </c>
      <c r="H391">
        <v>8.5147370448853792</v>
      </c>
      <c r="I391">
        <v>0.17337699865151224</v>
      </c>
      <c r="J391">
        <v>9.2275091504527058</v>
      </c>
      <c r="K391">
        <v>15.083798882681565</v>
      </c>
      <c r="L391">
        <v>0</v>
      </c>
      <c r="M391">
        <v>24.465420920824503</v>
      </c>
    </row>
    <row r="392" spans="1:13">
      <c r="A392" t="s">
        <v>142</v>
      </c>
      <c r="B392">
        <v>2006</v>
      </c>
      <c r="C392" t="s">
        <v>1332</v>
      </c>
      <c r="D392" t="s">
        <v>262</v>
      </c>
      <c r="E392">
        <v>180</v>
      </c>
      <c r="F392">
        <v>15.555555555555555</v>
      </c>
      <c r="G392">
        <v>7.7777777777777777</v>
      </c>
      <c r="H392">
        <v>4.4444444444444446</v>
      </c>
      <c r="I392">
        <v>6.1111111111111107</v>
      </c>
      <c r="J392">
        <v>36.666666666666664</v>
      </c>
      <c r="K392">
        <v>29.444444444444446</v>
      </c>
      <c r="L392">
        <v>0</v>
      </c>
      <c r="M392">
        <v>25.555555555555554</v>
      </c>
    </row>
    <row r="393" spans="1:13">
      <c r="A393" t="s">
        <v>143</v>
      </c>
      <c r="B393">
        <v>2006</v>
      </c>
      <c r="C393" t="s">
        <v>1332</v>
      </c>
      <c r="D393" t="s">
        <v>709</v>
      </c>
      <c r="E393">
        <v>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100</v>
      </c>
      <c r="L393">
        <v>0</v>
      </c>
      <c r="M393">
        <v>0</v>
      </c>
    </row>
    <row r="394" spans="1:13">
      <c r="A394" t="s">
        <v>467</v>
      </c>
      <c r="B394">
        <v>2006</v>
      </c>
      <c r="C394" t="s">
        <v>1336</v>
      </c>
      <c r="D394" t="s">
        <v>248</v>
      </c>
      <c r="E394">
        <v>181</v>
      </c>
      <c r="F394">
        <v>64.640883977900558</v>
      </c>
      <c r="G394">
        <v>3.867403314917127</v>
      </c>
      <c r="H394">
        <v>2.7624309392265194</v>
      </c>
      <c r="I394">
        <v>0</v>
      </c>
      <c r="J394">
        <v>11.602209944751381</v>
      </c>
      <c r="K394">
        <v>17.127071823204421</v>
      </c>
      <c r="L394">
        <v>0</v>
      </c>
      <c r="M394">
        <v>10.497237569060774</v>
      </c>
    </row>
    <row r="395" spans="1:13">
      <c r="A395" t="s">
        <v>468</v>
      </c>
      <c r="B395">
        <v>2006</v>
      </c>
      <c r="C395" t="s">
        <v>1336</v>
      </c>
      <c r="D395" t="s">
        <v>249</v>
      </c>
      <c r="E395">
        <v>179</v>
      </c>
      <c r="F395">
        <v>64.245810055865931</v>
      </c>
      <c r="G395">
        <v>3.9106145251396649</v>
      </c>
      <c r="H395">
        <v>2.7932960893854748</v>
      </c>
      <c r="I395">
        <v>0</v>
      </c>
      <c r="J395">
        <v>11.731843575418994</v>
      </c>
      <c r="K395">
        <v>17.318435754189945</v>
      </c>
      <c r="L395">
        <v>0</v>
      </c>
      <c r="M395">
        <v>10.614525139664805</v>
      </c>
    </row>
    <row r="396" spans="1:13">
      <c r="A396" t="s">
        <v>469</v>
      </c>
      <c r="B396">
        <v>2006</v>
      </c>
      <c r="C396" t="s">
        <v>1336</v>
      </c>
      <c r="D396" t="s">
        <v>262</v>
      </c>
      <c r="E396">
        <v>2</v>
      </c>
      <c r="F396">
        <v>100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</row>
    <row r="397" spans="1:13">
      <c r="A397" t="s">
        <v>144</v>
      </c>
      <c r="B397">
        <v>2006</v>
      </c>
      <c r="C397" t="s">
        <v>1335</v>
      </c>
      <c r="D397" t="s">
        <v>248</v>
      </c>
      <c r="E397">
        <v>8452</v>
      </c>
      <c r="F397">
        <v>55.939422621864644</v>
      </c>
      <c r="G397">
        <v>12.482252721249408</v>
      </c>
      <c r="H397">
        <v>4.070042593469001</v>
      </c>
      <c r="I397">
        <v>0.48509228584950309</v>
      </c>
      <c r="J397">
        <v>10.080454330336016</v>
      </c>
      <c r="K397">
        <v>16.942735447231424</v>
      </c>
      <c r="L397">
        <v>0</v>
      </c>
      <c r="M397">
        <v>22.917652626597253</v>
      </c>
    </row>
    <row r="398" spans="1:13">
      <c r="A398" t="s">
        <v>145</v>
      </c>
      <c r="B398">
        <v>2006</v>
      </c>
      <c r="C398" t="s">
        <v>1335</v>
      </c>
      <c r="D398" t="s">
        <v>249</v>
      </c>
      <c r="E398">
        <v>8198</v>
      </c>
      <c r="F398">
        <v>57.026103927787261</v>
      </c>
      <c r="G398">
        <v>12.649426689436446</v>
      </c>
      <c r="H398">
        <v>4.1473530129299832</v>
      </c>
      <c r="I398">
        <v>0.28055623322761652</v>
      </c>
      <c r="J398">
        <v>9.5877043181263719</v>
      </c>
      <c r="K398">
        <v>16.308855818492315</v>
      </c>
      <c r="L398">
        <v>0</v>
      </c>
      <c r="M398">
        <v>22.932422542083437</v>
      </c>
    </row>
    <row r="399" spans="1:13">
      <c r="A399" t="s">
        <v>146</v>
      </c>
      <c r="B399">
        <v>2006</v>
      </c>
      <c r="C399" t="s">
        <v>1335</v>
      </c>
      <c r="D399" t="s">
        <v>262</v>
      </c>
      <c r="E399">
        <v>254</v>
      </c>
      <c r="F399">
        <v>20.866141732283463</v>
      </c>
      <c r="G399">
        <v>7.0866141732283463</v>
      </c>
      <c r="H399">
        <v>1.5748031496062991</v>
      </c>
      <c r="I399">
        <v>7.0866141732283463</v>
      </c>
      <c r="J399">
        <v>25.984251968503933</v>
      </c>
      <c r="K399">
        <v>37.401574803149607</v>
      </c>
      <c r="L399">
        <v>0</v>
      </c>
      <c r="M399">
        <v>22.440944881889763</v>
      </c>
    </row>
    <row r="400" spans="1:13">
      <c r="A400" t="s">
        <v>147</v>
      </c>
      <c r="B400">
        <v>2006</v>
      </c>
      <c r="C400" t="s">
        <v>1338</v>
      </c>
      <c r="D400" t="s">
        <v>248</v>
      </c>
      <c r="E400">
        <v>3724</v>
      </c>
      <c r="F400">
        <v>74.436090225563916</v>
      </c>
      <c r="G400">
        <v>0.8861439312567132</v>
      </c>
      <c r="H400">
        <v>2.5510204081632653</v>
      </c>
      <c r="I400">
        <v>0.37593984962406013</v>
      </c>
      <c r="J400">
        <v>7.6530612244897958</v>
      </c>
      <c r="K400">
        <v>14.097744360902256</v>
      </c>
      <c r="L400">
        <v>0</v>
      </c>
      <c r="M400">
        <v>19.844253490870031</v>
      </c>
    </row>
    <row r="401" spans="1:13">
      <c r="A401" t="s">
        <v>148</v>
      </c>
      <c r="B401">
        <v>2006</v>
      </c>
      <c r="C401" t="s">
        <v>1338</v>
      </c>
      <c r="D401" t="s">
        <v>249</v>
      </c>
      <c r="E401">
        <v>3675</v>
      </c>
      <c r="F401">
        <v>74.857142857142861</v>
      </c>
      <c r="G401">
        <v>0.84353741496598633</v>
      </c>
      <c r="H401">
        <v>2.5850340136054419</v>
      </c>
      <c r="I401">
        <v>0.29931972789115646</v>
      </c>
      <c r="J401">
        <v>7.5102040816326525</v>
      </c>
      <c r="K401">
        <v>13.904761904761905</v>
      </c>
      <c r="L401">
        <v>0</v>
      </c>
      <c r="M401">
        <v>19.782312925170068</v>
      </c>
    </row>
    <row r="402" spans="1:13">
      <c r="A402" t="s">
        <v>149</v>
      </c>
      <c r="B402">
        <v>2006</v>
      </c>
      <c r="C402" t="s">
        <v>1338</v>
      </c>
      <c r="D402" t="s">
        <v>262</v>
      </c>
      <c r="E402">
        <v>42</v>
      </c>
      <c r="F402">
        <v>35.714285714285715</v>
      </c>
      <c r="G402">
        <v>4.7619047619047619</v>
      </c>
      <c r="H402">
        <v>0</v>
      </c>
      <c r="I402">
        <v>7.1428571428571423</v>
      </c>
      <c r="J402">
        <v>21.428571428571427</v>
      </c>
      <c r="K402">
        <v>30.952380952380953</v>
      </c>
      <c r="L402">
        <v>0</v>
      </c>
      <c r="M402">
        <v>28.571428571428569</v>
      </c>
    </row>
    <row r="403" spans="1:13">
      <c r="A403" t="s">
        <v>150</v>
      </c>
      <c r="B403">
        <v>2006</v>
      </c>
      <c r="C403" t="s">
        <v>1338</v>
      </c>
      <c r="D403" t="s">
        <v>709</v>
      </c>
      <c r="E403">
        <v>7</v>
      </c>
      <c r="F403">
        <v>85.714285714285708</v>
      </c>
      <c r="G403">
        <v>0</v>
      </c>
      <c r="H403">
        <v>0</v>
      </c>
      <c r="I403">
        <v>0</v>
      </c>
      <c r="J403">
        <v>0</v>
      </c>
      <c r="K403">
        <v>14.285714285714285</v>
      </c>
      <c r="L403">
        <v>0</v>
      </c>
      <c r="M403">
        <v>0</v>
      </c>
    </row>
    <row r="404" spans="1:13">
      <c r="A404" t="s">
        <v>151</v>
      </c>
      <c r="B404">
        <v>2006</v>
      </c>
      <c r="C404" t="s">
        <v>1331</v>
      </c>
      <c r="D404" t="s">
        <v>248</v>
      </c>
      <c r="E404">
        <v>3145</v>
      </c>
      <c r="F404">
        <v>64.324324324324323</v>
      </c>
      <c r="G404">
        <v>8.9666136724960257</v>
      </c>
      <c r="H404">
        <v>3.3068362480127185</v>
      </c>
      <c r="I404">
        <v>0.76311605723370424</v>
      </c>
      <c r="J404">
        <v>7.5993640699523048</v>
      </c>
      <c r="K404">
        <v>15.039745627980922</v>
      </c>
      <c r="L404">
        <v>0</v>
      </c>
      <c r="M404">
        <v>23.02066772655008</v>
      </c>
    </row>
    <row r="405" spans="1:13">
      <c r="A405" t="s">
        <v>152</v>
      </c>
      <c r="B405">
        <v>2006</v>
      </c>
      <c r="C405" t="s">
        <v>1331</v>
      </c>
      <c r="D405" t="s">
        <v>249</v>
      </c>
      <c r="E405">
        <v>3036</v>
      </c>
      <c r="F405">
        <v>65.777338603425562</v>
      </c>
      <c r="G405">
        <v>9.1897233201581017</v>
      </c>
      <c r="H405">
        <v>3.2608695652173911</v>
      </c>
      <c r="I405">
        <v>0.46113306982872199</v>
      </c>
      <c r="J405">
        <v>7.0816864295125166</v>
      </c>
      <c r="K405">
        <v>14.229249011857709</v>
      </c>
      <c r="L405">
        <v>0</v>
      </c>
      <c r="M405">
        <v>23.320158102766801</v>
      </c>
    </row>
    <row r="406" spans="1:13">
      <c r="A406" t="s">
        <v>153</v>
      </c>
      <c r="B406">
        <v>2006</v>
      </c>
      <c r="C406" t="s">
        <v>1331</v>
      </c>
      <c r="D406" t="s">
        <v>262</v>
      </c>
      <c r="E406">
        <v>109</v>
      </c>
      <c r="F406">
        <v>23.853211009174313</v>
      </c>
      <c r="G406">
        <v>2.7522935779816518</v>
      </c>
      <c r="H406">
        <v>4.5871559633027523</v>
      </c>
      <c r="I406">
        <v>9.1743119266055047</v>
      </c>
      <c r="J406">
        <v>22.018348623853214</v>
      </c>
      <c r="K406">
        <v>37.61467889908257</v>
      </c>
      <c r="L406">
        <v>0</v>
      </c>
      <c r="M406">
        <v>14.678899082568808</v>
      </c>
    </row>
    <row r="407" spans="1:13">
      <c r="A407" t="s">
        <v>470</v>
      </c>
      <c r="B407">
        <v>2006</v>
      </c>
      <c r="C407" t="s">
        <v>1339</v>
      </c>
      <c r="D407" t="s">
        <v>248</v>
      </c>
      <c r="E407">
        <v>220</v>
      </c>
      <c r="F407">
        <v>63.636363636363633</v>
      </c>
      <c r="G407">
        <v>3.6363636363636362</v>
      </c>
      <c r="H407">
        <v>3.1818181818181817</v>
      </c>
      <c r="I407">
        <v>0</v>
      </c>
      <c r="J407">
        <v>12.727272727272727</v>
      </c>
      <c r="K407">
        <v>16.818181818181817</v>
      </c>
      <c r="L407">
        <v>0</v>
      </c>
      <c r="M407">
        <v>40</v>
      </c>
    </row>
    <row r="408" spans="1:13">
      <c r="A408" t="s">
        <v>471</v>
      </c>
      <c r="B408">
        <v>2006</v>
      </c>
      <c r="C408" t="s">
        <v>1339</v>
      </c>
      <c r="D408" t="s">
        <v>249</v>
      </c>
      <c r="E408">
        <v>212</v>
      </c>
      <c r="F408">
        <v>65.094339622641513</v>
      </c>
      <c r="G408">
        <v>3.7735849056603774</v>
      </c>
      <c r="H408">
        <v>3.3018867924528301</v>
      </c>
      <c r="I408">
        <v>0</v>
      </c>
      <c r="J408">
        <v>12.264150943396226</v>
      </c>
      <c r="K408">
        <v>15.566037735849056</v>
      </c>
      <c r="L408">
        <v>0</v>
      </c>
      <c r="M408">
        <v>40.566037735849058</v>
      </c>
    </row>
    <row r="409" spans="1:13">
      <c r="A409" t="s">
        <v>472</v>
      </c>
      <c r="B409">
        <v>2006</v>
      </c>
      <c r="C409" t="s">
        <v>1339</v>
      </c>
      <c r="D409" t="s">
        <v>262</v>
      </c>
      <c r="E409">
        <v>8</v>
      </c>
      <c r="F409">
        <v>25</v>
      </c>
      <c r="G409">
        <v>0</v>
      </c>
      <c r="H409">
        <v>0</v>
      </c>
      <c r="I409">
        <v>0</v>
      </c>
      <c r="J409">
        <v>25</v>
      </c>
      <c r="K409">
        <v>50</v>
      </c>
      <c r="L409">
        <v>0</v>
      </c>
      <c r="M409">
        <v>25</v>
      </c>
    </row>
    <row r="410" spans="1:13">
      <c r="A410" t="s">
        <v>602</v>
      </c>
      <c r="B410">
        <v>2006</v>
      </c>
      <c r="C410" t="s">
        <v>348</v>
      </c>
      <c r="D410" t="s">
        <v>248</v>
      </c>
      <c r="E410">
        <v>1385</v>
      </c>
      <c r="F410">
        <v>64.981949458483754</v>
      </c>
      <c r="G410">
        <v>2.5992779783393503</v>
      </c>
      <c r="H410">
        <v>4.4043321299638993</v>
      </c>
      <c r="I410">
        <v>0.50541516245487361</v>
      </c>
      <c r="J410">
        <v>10.252707581227437</v>
      </c>
      <c r="K410">
        <v>17.256317689530686</v>
      </c>
      <c r="L410">
        <v>0</v>
      </c>
      <c r="M410">
        <v>38.26714801444043</v>
      </c>
    </row>
    <row r="411" spans="1:13">
      <c r="A411" t="s">
        <v>603</v>
      </c>
      <c r="B411">
        <v>2006</v>
      </c>
      <c r="C411" t="s">
        <v>348</v>
      </c>
      <c r="D411" t="s">
        <v>249</v>
      </c>
      <c r="E411">
        <v>1349</v>
      </c>
      <c r="F411">
        <v>66.048925129725717</v>
      </c>
      <c r="G411">
        <v>2.5945144551519648</v>
      </c>
      <c r="H411">
        <v>4.4477390659747966</v>
      </c>
      <c r="I411">
        <v>0.37064492216456635</v>
      </c>
      <c r="J411">
        <v>9.6367679762787244</v>
      </c>
      <c r="K411">
        <v>16.901408450704224</v>
      </c>
      <c r="L411">
        <v>0</v>
      </c>
      <c r="M411">
        <v>38.39881393624907</v>
      </c>
    </row>
    <row r="412" spans="1:13">
      <c r="A412" t="s">
        <v>604</v>
      </c>
      <c r="B412">
        <v>2006</v>
      </c>
      <c r="C412" t="s">
        <v>348</v>
      </c>
      <c r="D412" t="s">
        <v>262</v>
      </c>
      <c r="E412">
        <v>36</v>
      </c>
      <c r="F412">
        <v>25</v>
      </c>
      <c r="G412">
        <v>2.7777777777777777</v>
      </c>
      <c r="H412">
        <v>2.7777777777777777</v>
      </c>
      <c r="I412">
        <v>5.5555555555555554</v>
      </c>
      <c r="J412">
        <v>33.333333333333329</v>
      </c>
      <c r="K412">
        <v>30.555555555555557</v>
      </c>
      <c r="L412">
        <v>0</v>
      </c>
      <c r="M412">
        <v>33.333333333333329</v>
      </c>
    </row>
    <row r="413" spans="1:13">
      <c r="A413" t="s">
        <v>473</v>
      </c>
      <c r="B413">
        <v>2006</v>
      </c>
      <c r="C413" t="s">
        <v>1337</v>
      </c>
      <c r="D413" t="s">
        <v>248</v>
      </c>
      <c r="E413">
        <v>224</v>
      </c>
      <c r="F413">
        <v>65.178571428571431</v>
      </c>
      <c r="G413">
        <v>1.7857142857142856</v>
      </c>
      <c r="H413">
        <v>3.125</v>
      </c>
      <c r="I413">
        <v>0</v>
      </c>
      <c r="J413">
        <v>10.267857142857142</v>
      </c>
      <c r="K413">
        <v>19.196428571428573</v>
      </c>
      <c r="L413">
        <v>0.4464285714285714</v>
      </c>
      <c r="M413">
        <v>29.464285714285715</v>
      </c>
    </row>
    <row r="414" spans="1:13">
      <c r="A414" t="s">
        <v>474</v>
      </c>
      <c r="B414">
        <v>2006</v>
      </c>
      <c r="C414" t="s">
        <v>1337</v>
      </c>
      <c r="D414" t="s">
        <v>249</v>
      </c>
      <c r="E414">
        <v>220</v>
      </c>
      <c r="F414">
        <v>66.363636363636374</v>
      </c>
      <c r="G414">
        <v>1.8181818181818181</v>
      </c>
      <c r="H414">
        <v>3.1818181818181817</v>
      </c>
      <c r="I414">
        <v>0</v>
      </c>
      <c r="J414">
        <v>8.6363636363636367</v>
      </c>
      <c r="K414">
        <v>19.545454545454547</v>
      </c>
      <c r="L414">
        <v>0.45454545454545453</v>
      </c>
      <c r="M414">
        <v>30</v>
      </c>
    </row>
    <row r="415" spans="1:13">
      <c r="A415" t="s">
        <v>475</v>
      </c>
      <c r="B415">
        <v>2006</v>
      </c>
      <c r="C415" t="s">
        <v>1337</v>
      </c>
      <c r="D415" t="s">
        <v>262</v>
      </c>
      <c r="E415">
        <v>4</v>
      </c>
      <c r="F415">
        <v>0</v>
      </c>
      <c r="G415">
        <v>0</v>
      </c>
      <c r="H415">
        <v>0</v>
      </c>
      <c r="I415">
        <v>0</v>
      </c>
      <c r="J415">
        <v>100</v>
      </c>
      <c r="K415">
        <v>0</v>
      </c>
      <c r="L415">
        <v>0</v>
      </c>
      <c r="M415">
        <v>0</v>
      </c>
    </row>
    <row r="416" spans="1:13">
      <c r="A416" t="s">
        <v>605</v>
      </c>
      <c r="B416">
        <v>2007</v>
      </c>
      <c r="C416" t="s">
        <v>347</v>
      </c>
      <c r="D416" t="s">
        <v>248</v>
      </c>
      <c r="E416">
        <v>3806</v>
      </c>
      <c r="F416">
        <v>62.217551234892277</v>
      </c>
      <c r="G416">
        <v>9.8003152916447718</v>
      </c>
      <c r="H416">
        <v>1.0772464529689962</v>
      </c>
      <c r="I416">
        <v>0.49921177088807145</v>
      </c>
      <c r="J416">
        <v>11.245401996847084</v>
      </c>
      <c r="K416">
        <v>15.160273252758802</v>
      </c>
      <c r="L416">
        <v>0</v>
      </c>
      <c r="M416">
        <v>20.415133998949027</v>
      </c>
    </row>
    <row r="417" spans="1:13">
      <c r="A417" t="s">
        <v>606</v>
      </c>
      <c r="B417">
        <v>2007</v>
      </c>
      <c r="C417" t="s">
        <v>347</v>
      </c>
      <c r="D417" t="s">
        <v>249</v>
      </c>
      <c r="E417">
        <v>3694</v>
      </c>
      <c r="F417">
        <v>63.562533838657288</v>
      </c>
      <c r="G417">
        <v>9.9079588521927455</v>
      </c>
      <c r="H417">
        <v>1.1099079588521927</v>
      </c>
      <c r="I417">
        <v>0.29778018408229562</v>
      </c>
      <c r="J417">
        <v>10.422306442880346</v>
      </c>
      <c r="K417">
        <v>14.699512723335136</v>
      </c>
      <c r="L417">
        <v>0</v>
      </c>
      <c r="M417">
        <v>20.546832701678397</v>
      </c>
    </row>
    <row r="418" spans="1:13">
      <c r="A418" t="s">
        <v>607</v>
      </c>
      <c r="B418">
        <v>2007</v>
      </c>
      <c r="C418" t="s">
        <v>347</v>
      </c>
      <c r="D418" t="s">
        <v>262</v>
      </c>
      <c r="E418">
        <v>112</v>
      </c>
      <c r="F418">
        <v>17.857142857142858</v>
      </c>
      <c r="G418">
        <v>6.25</v>
      </c>
      <c r="H418">
        <v>0</v>
      </c>
      <c r="I418">
        <v>7.1428571428571423</v>
      </c>
      <c r="J418">
        <v>38.392857142857146</v>
      </c>
      <c r="K418">
        <v>30.357142857142854</v>
      </c>
      <c r="L418">
        <v>0</v>
      </c>
      <c r="M418">
        <v>16.071428571428573</v>
      </c>
    </row>
    <row r="419" spans="1:13">
      <c r="A419" t="s">
        <v>154</v>
      </c>
      <c r="B419">
        <v>2007</v>
      </c>
      <c r="C419" t="s">
        <v>1329</v>
      </c>
      <c r="D419" t="s">
        <v>248</v>
      </c>
      <c r="E419">
        <v>1054</v>
      </c>
      <c r="F419">
        <v>63.37760910815939</v>
      </c>
      <c r="G419">
        <v>9.4876660341555983</v>
      </c>
      <c r="H419">
        <v>3.510436432637571</v>
      </c>
      <c r="I419">
        <v>0.28462998102466791</v>
      </c>
      <c r="J419">
        <v>8.8235294117647065</v>
      </c>
      <c r="K419">
        <v>14.516129032258066</v>
      </c>
      <c r="L419">
        <v>0</v>
      </c>
      <c r="M419">
        <v>24.667931688804554</v>
      </c>
    </row>
    <row r="420" spans="1:13">
      <c r="A420" t="s">
        <v>155</v>
      </c>
      <c r="B420">
        <v>2007</v>
      </c>
      <c r="C420" t="s">
        <v>1329</v>
      </c>
      <c r="D420" t="s">
        <v>249</v>
      </c>
      <c r="E420">
        <v>1020</v>
      </c>
      <c r="F420">
        <v>64.803921568627459</v>
      </c>
      <c r="G420">
        <v>9.4117647058823533</v>
      </c>
      <c r="H420">
        <v>3.6274509803921573</v>
      </c>
      <c r="I420">
        <v>0.19607843137254902</v>
      </c>
      <c r="J420">
        <v>7.7450980392156863</v>
      </c>
      <c r="K420">
        <v>14.215686274509803</v>
      </c>
      <c r="L420">
        <v>0</v>
      </c>
      <c r="M420">
        <v>24.313725490196077</v>
      </c>
    </row>
    <row r="421" spans="1:13">
      <c r="A421" t="s">
        <v>156</v>
      </c>
      <c r="B421">
        <v>2007</v>
      </c>
      <c r="C421" t="s">
        <v>1329</v>
      </c>
      <c r="D421" t="s">
        <v>262</v>
      </c>
      <c r="E421">
        <v>34</v>
      </c>
      <c r="F421">
        <v>20.588235294117645</v>
      </c>
      <c r="G421">
        <v>11.76470588235294</v>
      </c>
      <c r="H421">
        <v>0</v>
      </c>
      <c r="I421">
        <v>2.9411764705882351</v>
      </c>
      <c r="J421">
        <v>41.17647058823529</v>
      </c>
      <c r="K421">
        <v>23.52941176470588</v>
      </c>
      <c r="L421">
        <v>0</v>
      </c>
      <c r="M421">
        <v>35.294117647058826</v>
      </c>
    </row>
    <row r="422" spans="1:13">
      <c r="A422" t="s">
        <v>157</v>
      </c>
      <c r="B422">
        <v>2007</v>
      </c>
      <c r="C422" t="s">
        <v>1330</v>
      </c>
      <c r="D422" t="s">
        <v>248</v>
      </c>
      <c r="E422">
        <v>3871</v>
      </c>
      <c r="F422">
        <v>69.465254456212861</v>
      </c>
      <c r="G422">
        <v>6.7424438129682258</v>
      </c>
      <c r="H422">
        <v>1.3949883750968741</v>
      </c>
      <c r="I422">
        <v>0.54249547920433994</v>
      </c>
      <c r="J422">
        <v>8.8090932575561869</v>
      </c>
      <c r="K422">
        <v>12.942392146732109</v>
      </c>
      <c r="L422">
        <v>0.10333247222939809</v>
      </c>
      <c r="M422">
        <v>21.183156807026606</v>
      </c>
    </row>
    <row r="423" spans="1:13">
      <c r="A423" t="s">
        <v>158</v>
      </c>
      <c r="B423">
        <v>2007</v>
      </c>
      <c r="C423" t="s">
        <v>1330</v>
      </c>
      <c r="D423" t="s">
        <v>249</v>
      </c>
      <c r="E423">
        <v>3774</v>
      </c>
      <c r="F423">
        <v>70.667726550079493</v>
      </c>
      <c r="G423">
        <v>6.6772655007949124</v>
      </c>
      <c r="H423">
        <v>1.4043455219925809</v>
      </c>
      <c r="I423">
        <v>0.45045045045045046</v>
      </c>
      <c r="J423">
        <v>8.2405935347111807</v>
      </c>
      <c r="K423">
        <v>12.453630100688924</v>
      </c>
      <c r="L423">
        <v>0.10598834128245893</v>
      </c>
      <c r="M423">
        <v>21.144674085850557</v>
      </c>
    </row>
    <row r="424" spans="1:13">
      <c r="A424" t="s">
        <v>159</v>
      </c>
      <c r="B424">
        <v>2007</v>
      </c>
      <c r="C424" t="s">
        <v>1330</v>
      </c>
      <c r="D424" t="s">
        <v>262</v>
      </c>
      <c r="E424">
        <v>97</v>
      </c>
      <c r="F424">
        <v>22.680412371134022</v>
      </c>
      <c r="G424">
        <v>9.2783505154639183</v>
      </c>
      <c r="H424">
        <v>1.0309278350515463</v>
      </c>
      <c r="I424">
        <v>4.1237113402061851</v>
      </c>
      <c r="J424">
        <v>30.927835051546392</v>
      </c>
      <c r="K424">
        <v>31.958762886597935</v>
      </c>
      <c r="L424">
        <v>0</v>
      </c>
      <c r="M424">
        <v>22.680412371134022</v>
      </c>
    </row>
    <row r="425" spans="1:13">
      <c r="A425" t="s">
        <v>608</v>
      </c>
      <c r="B425">
        <v>2007</v>
      </c>
      <c r="C425" t="s">
        <v>349</v>
      </c>
      <c r="D425" t="s">
        <v>248</v>
      </c>
      <c r="E425">
        <v>12208</v>
      </c>
      <c r="F425">
        <v>58.895806028833555</v>
      </c>
      <c r="G425">
        <v>8.0848623853211006</v>
      </c>
      <c r="H425">
        <v>3.9646133682830929</v>
      </c>
      <c r="I425">
        <v>0.30307994757536044</v>
      </c>
      <c r="J425">
        <v>11.959370904325032</v>
      </c>
      <c r="K425">
        <v>16.775884665792923</v>
      </c>
      <c r="L425">
        <v>1.6382699868938401E-2</v>
      </c>
      <c r="M425">
        <v>24.967234600262124</v>
      </c>
    </row>
    <row r="426" spans="1:13">
      <c r="A426" t="s">
        <v>609</v>
      </c>
      <c r="B426">
        <v>2007</v>
      </c>
      <c r="C426" t="s">
        <v>349</v>
      </c>
      <c r="D426" t="s">
        <v>249</v>
      </c>
      <c r="E426">
        <v>11831</v>
      </c>
      <c r="F426">
        <v>60.104809399036426</v>
      </c>
      <c r="G426">
        <v>8.2326092468937535</v>
      </c>
      <c r="H426">
        <v>3.9557095765362185</v>
      </c>
      <c r="I426">
        <v>0.15214267602062378</v>
      </c>
      <c r="J426">
        <v>11.267010396416195</v>
      </c>
      <c r="K426">
        <v>16.270813963316712</v>
      </c>
      <c r="L426">
        <v>1.6904741780069309E-2</v>
      </c>
      <c r="M426">
        <v>25.196517623193305</v>
      </c>
    </row>
    <row r="427" spans="1:13">
      <c r="A427" t="s">
        <v>610</v>
      </c>
      <c r="B427">
        <v>2007</v>
      </c>
      <c r="C427" t="s">
        <v>349</v>
      </c>
      <c r="D427" t="s">
        <v>262</v>
      </c>
      <c r="E427">
        <v>377</v>
      </c>
      <c r="F427">
        <v>20.954907161803714</v>
      </c>
      <c r="G427">
        <v>3.4482758620689653</v>
      </c>
      <c r="H427">
        <v>4.2440318302387263</v>
      </c>
      <c r="I427">
        <v>5.0397877984084882</v>
      </c>
      <c r="J427">
        <v>33.687002652519894</v>
      </c>
      <c r="K427">
        <v>32.625994694960212</v>
      </c>
      <c r="L427">
        <v>0</v>
      </c>
      <c r="M427">
        <v>17.771883289124666</v>
      </c>
    </row>
    <row r="428" spans="1:13">
      <c r="A428" t="s">
        <v>160</v>
      </c>
      <c r="B428">
        <v>2007</v>
      </c>
      <c r="C428" t="s">
        <v>1333</v>
      </c>
      <c r="D428" t="s">
        <v>248</v>
      </c>
      <c r="E428">
        <v>2896</v>
      </c>
      <c r="F428">
        <v>59.668508287292823</v>
      </c>
      <c r="G428">
        <v>7.527624309392265</v>
      </c>
      <c r="H428">
        <v>5.8011049723756907</v>
      </c>
      <c r="I428">
        <v>0.37983425414364641</v>
      </c>
      <c r="J428">
        <v>12.292817679558011</v>
      </c>
      <c r="K428">
        <v>14.261049723756905</v>
      </c>
      <c r="L428">
        <v>6.9060773480662974E-2</v>
      </c>
      <c r="M428">
        <v>27.589779005524861</v>
      </c>
    </row>
    <row r="429" spans="1:13">
      <c r="A429" t="s">
        <v>161</v>
      </c>
      <c r="B429">
        <v>2007</v>
      </c>
      <c r="C429" t="s">
        <v>1333</v>
      </c>
      <c r="D429" t="s">
        <v>249</v>
      </c>
      <c r="E429">
        <v>2812</v>
      </c>
      <c r="F429">
        <v>61.095305832147936</v>
      </c>
      <c r="G429">
        <v>7.4679943100995736</v>
      </c>
      <c r="H429">
        <v>5.9743954480796582</v>
      </c>
      <c r="I429">
        <v>0.17780938833570412</v>
      </c>
      <c r="J429">
        <v>11.735419630156473</v>
      </c>
      <c r="K429">
        <v>13.477951635846372</v>
      </c>
      <c r="L429">
        <v>7.1123755334281655E-2</v>
      </c>
      <c r="M429">
        <v>27.702702702702702</v>
      </c>
    </row>
    <row r="430" spans="1:13">
      <c r="A430" t="s">
        <v>162</v>
      </c>
      <c r="B430">
        <v>2007</v>
      </c>
      <c r="C430" t="s">
        <v>1333</v>
      </c>
      <c r="D430" t="s">
        <v>262</v>
      </c>
      <c r="E430">
        <v>84</v>
      </c>
      <c r="F430">
        <v>11.904761904761903</v>
      </c>
      <c r="G430">
        <v>9.5238095238095237</v>
      </c>
      <c r="H430">
        <v>0</v>
      </c>
      <c r="I430">
        <v>7.1428571428571423</v>
      </c>
      <c r="J430">
        <v>30.952380952380953</v>
      </c>
      <c r="K430">
        <v>40.476190476190474</v>
      </c>
      <c r="L430">
        <v>0</v>
      </c>
      <c r="M430">
        <v>23.809523809523807</v>
      </c>
    </row>
    <row r="431" spans="1:13">
      <c r="A431" t="s">
        <v>163</v>
      </c>
      <c r="B431">
        <v>2007</v>
      </c>
      <c r="C431" t="s">
        <v>1334</v>
      </c>
      <c r="D431" t="s">
        <v>248</v>
      </c>
      <c r="E431">
        <v>7187</v>
      </c>
      <c r="F431">
        <v>62.265201057464871</v>
      </c>
      <c r="G431">
        <v>6.9430916933351892</v>
      </c>
      <c r="H431">
        <v>3.7011270349241685</v>
      </c>
      <c r="I431">
        <v>0.44524836510365939</v>
      </c>
      <c r="J431">
        <v>10.407680534298038</v>
      </c>
      <c r="K431">
        <v>16.237651314874078</v>
      </c>
      <c r="L431">
        <v>0</v>
      </c>
      <c r="M431">
        <v>21.942395992764713</v>
      </c>
    </row>
    <row r="432" spans="1:13">
      <c r="A432" t="s">
        <v>164</v>
      </c>
      <c r="B432">
        <v>2007</v>
      </c>
      <c r="C432" t="s">
        <v>1334</v>
      </c>
      <c r="D432" t="s">
        <v>249</v>
      </c>
      <c r="E432">
        <v>6980</v>
      </c>
      <c r="F432">
        <v>63.581661891117477</v>
      </c>
      <c r="G432">
        <v>6.9340974212034387</v>
      </c>
      <c r="H432">
        <v>3.7392550143266479</v>
      </c>
      <c r="I432">
        <v>0.27220630372492838</v>
      </c>
      <c r="J432">
        <v>10.01432664756447</v>
      </c>
      <c r="K432">
        <v>15.458452722063038</v>
      </c>
      <c r="L432">
        <v>0</v>
      </c>
      <c r="M432">
        <v>21.790830945558739</v>
      </c>
    </row>
    <row r="433" spans="1:13">
      <c r="A433" t="s">
        <v>165</v>
      </c>
      <c r="B433">
        <v>2007</v>
      </c>
      <c r="C433" t="s">
        <v>1334</v>
      </c>
      <c r="D433" t="s">
        <v>262</v>
      </c>
      <c r="E433">
        <v>207</v>
      </c>
      <c r="F433">
        <v>17.874396135265698</v>
      </c>
      <c r="G433">
        <v>7.2463768115942031</v>
      </c>
      <c r="H433">
        <v>2.4154589371980677</v>
      </c>
      <c r="I433">
        <v>6.2801932367149762</v>
      </c>
      <c r="J433">
        <v>23.671497584541061</v>
      </c>
      <c r="K433">
        <v>42.512077294685987</v>
      </c>
      <c r="L433">
        <v>0</v>
      </c>
      <c r="M433">
        <v>27.053140096618357</v>
      </c>
    </row>
    <row r="434" spans="1:13">
      <c r="A434" t="s">
        <v>166</v>
      </c>
      <c r="B434">
        <v>2007</v>
      </c>
      <c r="C434" t="s">
        <v>1328</v>
      </c>
      <c r="D434" t="s">
        <v>249</v>
      </c>
      <c r="E434">
        <v>53222</v>
      </c>
      <c r="F434">
        <v>62.829281124347069</v>
      </c>
      <c r="G434">
        <v>8.4645447371387768</v>
      </c>
      <c r="H434">
        <v>3.7165082108902334</v>
      </c>
      <c r="I434">
        <v>0.24238097027545</v>
      </c>
      <c r="J434">
        <v>9.7253015670211571</v>
      </c>
      <c r="K434">
        <v>14.98628386757356</v>
      </c>
      <c r="L434">
        <v>3.569952275374845E-2</v>
      </c>
      <c r="M434">
        <v>22.810116117395062</v>
      </c>
    </row>
    <row r="435" spans="1:13">
      <c r="A435" t="s">
        <v>167</v>
      </c>
      <c r="B435">
        <v>2007</v>
      </c>
      <c r="C435" t="s">
        <v>1328</v>
      </c>
      <c r="D435" t="s">
        <v>262</v>
      </c>
      <c r="E435">
        <v>1601</v>
      </c>
      <c r="F435">
        <v>21.236727045596503</v>
      </c>
      <c r="G435">
        <v>6.4959400374765774</v>
      </c>
      <c r="H435">
        <v>2.3735165521549031</v>
      </c>
      <c r="I435">
        <v>5.6214865708931914</v>
      </c>
      <c r="J435">
        <v>31.730168644597128</v>
      </c>
      <c r="K435">
        <v>32.542161149281704</v>
      </c>
      <c r="L435">
        <v>0</v>
      </c>
      <c r="M435">
        <v>22.485946283572765</v>
      </c>
    </row>
    <row r="436" spans="1:13">
      <c r="A436" t="s">
        <v>168</v>
      </c>
      <c r="B436">
        <v>2007</v>
      </c>
      <c r="C436" t="s">
        <v>1328</v>
      </c>
      <c r="D436" t="s">
        <v>709</v>
      </c>
      <c r="E436">
        <v>9</v>
      </c>
      <c r="F436">
        <v>88.888888888888886</v>
      </c>
      <c r="G436">
        <v>11.111111111111111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</row>
    <row r="437" spans="1:13">
      <c r="A437" t="s">
        <v>169</v>
      </c>
      <c r="B437">
        <v>2007</v>
      </c>
      <c r="C437" t="s">
        <v>1328</v>
      </c>
      <c r="D437" t="s">
        <v>248</v>
      </c>
      <c r="E437">
        <v>54832</v>
      </c>
      <c r="F437">
        <v>61.619127516778526</v>
      </c>
      <c r="G437">
        <v>8.4074992704989793</v>
      </c>
      <c r="H437">
        <v>3.6766851473592066</v>
      </c>
      <c r="I437">
        <v>0.39940180916253282</v>
      </c>
      <c r="J437">
        <v>10.366209512693318</v>
      </c>
      <c r="K437">
        <v>15.496425444995623</v>
      </c>
      <c r="L437">
        <v>3.4651298511817918E-2</v>
      </c>
      <c r="M437">
        <v>22.79690691566968</v>
      </c>
    </row>
    <row r="438" spans="1:13">
      <c r="A438" t="s">
        <v>170</v>
      </c>
      <c r="B438">
        <v>2007</v>
      </c>
      <c r="C438" t="s">
        <v>1332</v>
      </c>
      <c r="D438" t="s">
        <v>248</v>
      </c>
      <c r="E438">
        <v>5841</v>
      </c>
      <c r="F438">
        <v>59.458996747132339</v>
      </c>
      <c r="G438">
        <v>7.6014381099126869</v>
      </c>
      <c r="H438">
        <v>7.2590309878445476</v>
      </c>
      <c r="I438">
        <v>0.42800890258517371</v>
      </c>
      <c r="J438">
        <v>9.9469268960794395</v>
      </c>
      <c r="K438">
        <v>15.305598356445815</v>
      </c>
      <c r="L438">
        <v>0</v>
      </c>
      <c r="M438">
        <v>23.814415339839069</v>
      </c>
    </row>
    <row r="439" spans="1:13">
      <c r="A439" t="s">
        <v>171</v>
      </c>
      <c r="B439">
        <v>2007</v>
      </c>
      <c r="C439" t="s">
        <v>1332</v>
      </c>
      <c r="D439" t="s">
        <v>249</v>
      </c>
      <c r="E439">
        <v>5657</v>
      </c>
      <c r="F439">
        <v>60.827293618525722</v>
      </c>
      <c r="G439">
        <v>7.707265334983207</v>
      </c>
      <c r="H439">
        <v>7.3890754817040838</v>
      </c>
      <c r="I439">
        <v>0.21212656885274883</v>
      </c>
      <c r="J439">
        <v>8.8739614636733251</v>
      </c>
      <c r="K439">
        <v>14.990277532260915</v>
      </c>
      <c r="L439">
        <v>0</v>
      </c>
      <c r="M439">
        <v>23.740498497436803</v>
      </c>
    </row>
    <row r="440" spans="1:13">
      <c r="A440" t="s">
        <v>172</v>
      </c>
      <c r="B440">
        <v>2007</v>
      </c>
      <c r="C440" t="s">
        <v>1332</v>
      </c>
      <c r="D440" t="s">
        <v>262</v>
      </c>
      <c r="E440">
        <v>184</v>
      </c>
      <c r="F440">
        <v>17.391304347826086</v>
      </c>
      <c r="G440">
        <v>4.3478260869565215</v>
      </c>
      <c r="H440">
        <v>3.2608695652173911</v>
      </c>
      <c r="I440">
        <v>7.0652173913043477</v>
      </c>
      <c r="J440">
        <v>42.934782608695656</v>
      </c>
      <c r="K440">
        <v>25</v>
      </c>
      <c r="L440">
        <v>0</v>
      </c>
      <c r="M440">
        <v>26.086956521739129</v>
      </c>
    </row>
    <row r="441" spans="1:13">
      <c r="A441" t="s">
        <v>476</v>
      </c>
      <c r="B441">
        <v>2007</v>
      </c>
      <c r="C441" t="s">
        <v>1336</v>
      </c>
      <c r="D441" t="s">
        <v>248</v>
      </c>
      <c r="E441">
        <v>204</v>
      </c>
      <c r="F441">
        <v>60.294117647058819</v>
      </c>
      <c r="G441">
        <v>6.8627450980392162</v>
      </c>
      <c r="H441">
        <v>2.4509803921568629</v>
      </c>
      <c r="I441">
        <v>0.49019607843137253</v>
      </c>
      <c r="J441">
        <v>8.8235294117647065</v>
      </c>
      <c r="K441">
        <v>21.078431372549019</v>
      </c>
      <c r="L441">
        <v>0</v>
      </c>
      <c r="M441">
        <v>16.176470588235293</v>
      </c>
    </row>
    <row r="442" spans="1:13">
      <c r="A442" t="s">
        <v>477</v>
      </c>
      <c r="B442">
        <v>2007</v>
      </c>
      <c r="C442" t="s">
        <v>1336</v>
      </c>
      <c r="D442" t="s">
        <v>249</v>
      </c>
      <c r="E442">
        <v>200</v>
      </c>
      <c r="F442">
        <v>60.5</v>
      </c>
      <c r="G442">
        <v>7.0000000000000009</v>
      </c>
      <c r="H442">
        <v>1.5</v>
      </c>
      <c r="I442">
        <v>0.5</v>
      </c>
      <c r="J442">
        <v>9</v>
      </c>
      <c r="K442">
        <v>21.5</v>
      </c>
      <c r="L442">
        <v>0</v>
      </c>
      <c r="M442">
        <v>14.499999999999998</v>
      </c>
    </row>
    <row r="443" spans="1:13">
      <c r="A443" t="s">
        <v>478</v>
      </c>
      <c r="B443">
        <v>2007</v>
      </c>
      <c r="C443" t="s">
        <v>1336</v>
      </c>
      <c r="D443" t="s">
        <v>262</v>
      </c>
      <c r="E443">
        <v>4</v>
      </c>
      <c r="F443">
        <v>50</v>
      </c>
      <c r="G443">
        <v>0</v>
      </c>
      <c r="H443">
        <v>50</v>
      </c>
      <c r="I443">
        <v>0</v>
      </c>
      <c r="J443">
        <v>0</v>
      </c>
      <c r="K443">
        <v>0</v>
      </c>
      <c r="L443">
        <v>0</v>
      </c>
      <c r="M443">
        <v>100</v>
      </c>
    </row>
    <row r="444" spans="1:13">
      <c r="A444" t="s">
        <v>173</v>
      </c>
      <c r="B444">
        <v>2007</v>
      </c>
      <c r="C444" t="s">
        <v>1335</v>
      </c>
      <c r="D444" t="s">
        <v>248</v>
      </c>
      <c r="E444">
        <v>8705</v>
      </c>
      <c r="F444">
        <v>56.151636990235495</v>
      </c>
      <c r="G444">
        <v>14.256174612291787</v>
      </c>
      <c r="H444">
        <v>3.136128661688685</v>
      </c>
      <c r="I444">
        <v>0.40206777713957498</v>
      </c>
      <c r="J444">
        <v>9.9023549684089609</v>
      </c>
      <c r="K444">
        <v>16.140149339460081</v>
      </c>
      <c r="L444">
        <v>1.1487650775416429E-2</v>
      </c>
      <c r="M444">
        <v>22.148190695002874</v>
      </c>
    </row>
    <row r="445" spans="1:13">
      <c r="A445" t="s">
        <v>175</v>
      </c>
      <c r="B445">
        <v>2007</v>
      </c>
      <c r="C445" t="s">
        <v>1335</v>
      </c>
      <c r="D445" t="s">
        <v>249</v>
      </c>
      <c r="E445">
        <v>8438</v>
      </c>
      <c r="F445">
        <v>57.276605830765583</v>
      </c>
      <c r="G445">
        <v>14.363593268547048</v>
      </c>
      <c r="H445">
        <v>3.1879592320455084</v>
      </c>
      <c r="I445">
        <v>0.29627873903768664</v>
      </c>
      <c r="J445">
        <v>9.3150035553448678</v>
      </c>
      <c r="K445">
        <v>15.548708224697796</v>
      </c>
      <c r="L445">
        <v>1.1851149561507471E-2</v>
      </c>
      <c r="M445">
        <v>22.232756577388006</v>
      </c>
    </row>
    <row r="446" spans="1:13">
      <c r="A446" t="s">
        <v>176</v>
      </c>
      <c r="B446">
        <v>2007</v>
      </c>
      <c r="C446" t="s">
        <v>1335</v>
      </c>
      <c r="D446" t="s">
        <v>262</v>
      </c>
      <c r="E446">
        <v>267</v>
      </c>
      <c r="F446">
        <v>20.599250936329589</v>
      </c>
      <c r="G446">
        <v>10.861423220973784</v>
      </c>
      <c r="H446">
        <v>1.4981273408239701</v>
      </c>
      <c r="I446">
        <v>3.7453183520599254</v>
      </c>
      <c r="J446">
        <v>28.464419475655429</v>
      </c>
      <c r="K446">
        <v>34.831460674157306</v>
      </c>
      <c r="L446">
        <v>0</v>
      </c>
      <c r="M446">
        <v>19.475655430711612</v>
      </c>
    </row>
    <row r="447" spans="1:13">
      <c r="A447" t="s">
        <v>177</v>
      </c>
      <c r="B447">
        <v>2007</v>
      </c>
      <c r="C447" t="s">
        <v>1338</v>
      </c>
      <c r="D447" t="s">
        <v>248</v>
      </c>
      <c r="E447">
        <v>3672</v>
      </c>
      <c r="F447">
        <v>76.089324618736384</v>
      </c>
      <c r="G447">
        <v>1.5522875816993464</v>
      </c>
      <c r="H447">
        <v>1.9607843137254901</v>
      </c>
      <c r="I447">
        <v>0.24509803921568626</v>
      </c>
      <c r="J447">
        <v>7.6797385620915035</v>
      </c>
      <c r="K447">
        <v>12.418300653594772</v>
      </c>
      <c r="L447">
        <v>5.4466230936819182E-2</v>
      </c>
      <c r="M447">
        <v>19.035947712418299</v>
      </c>
    </row>
    <row r="448" spans="1:13">
      <c r="A448" t="s">
        <v>178</v>
      </c>
      <c r="B448">
        <v>2007</v>
      </c>
      <c r="C448" t="s">
        <v>1338</v>
      </c>
      <c r="D448" t="s">
        <v>249</v>
      </c>
      <c r="E448">
        <v>3591</v>
      </c>
      <c r="F448">
        <v>76.636034530771369</v>
      </c>
      <c r="G448">
        <v>1.5316067947646894</v>
      </c>
      <c r="H448">
        <v>2.0050125313283207</v>
      </c>
      <c r="I448">
        <v>0.16708437761069339</v>
      </c>
      <c r="J448">
        <v>7.4352548036758561</v>
      </c>
      <c r="K448">
        <v>12.169312169312169</v>
      </c>
      <c r="L448">
        <v>5.5694792536897797E-2</v>
      </c>
      <c r="M448">
        <v>18.936229462545249</v>
      </c>
    </row>
    <row r="449" spans="1:13">
      <c r="A449" t="s">
        <v>179</v>
      </c>
      <c r="B449">
        <v>2007</v>
      </c>
      <c r="C449" t="s">
        <v>1338</v>
      </c>
      <c r="D449" t="s">
        <v>262</v>
      </c>
      <c r="E449">
        <v>72</v>
      </c>
      <c r="F449">
        <v>47.222222222222221</v>
      </c>
      <c r="G449">
        <v>1.3888888888888888</v>
      </c>
      <c r="H449">
        <v>0</v>
      </c>
      <c r="I449">
        <v>4.1666666666666661</v>
      </c>
      <c r="J449">
        <v>20.833333333333336</v>
      </c>
      <c r="K449">
        <v>26.388888888888889</v>
      </c>
      <c r="L449">
        <v>0</v>
      </c>
      <c r="M449">
        <v>26.388888888888889</v>
      </c>
    </row>
    <row r="450" spans="1:13">
      <c r="A450" t="s">
        <v>180</v>
      </c>
      <c r="B450">
        <v>2007</v>
      </c>
      <c r="C450" t="s">
        <v>1338</v>
      </c>
      <c r="D450" t="s">
        <v>709</v>
      </c>
      <c r="E450">
        <v>9</v>
      </c>
      <c r="F450">
        <v>88.888888888888886</v>
      </c>
      <c r="G450">
        <v>11.111111111111111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</row>
    <row r="451" spans="1:13">
      <c r="A451" t="s">
        <v>181</v>
      </c>
      <c r="B451">
        <v>2007</v>
      </c>
      <c r="C451" t="s">
        <v>1331</v>
      </c>
      <c r="D451" t="s">
        <v>248</v>
      </c>
      <c r="E451">
        <v>3218</v>
      </c>
      <c r="F451">
        <v>61.932877563704167</v>
      </c>
      <c r="G451">
        <v>10.161591050341826</v>
      </c>
      <c r="H451">
        <v>3.884400248601616</v>
      </c>
      <c r="I451">
        <v>0.52827843380981976</v>
      </c>
      <c r="J451">
        <v>8.2349285270354269</v>
      </c>
      <c r="K451">
        <v>15.257924176507148</v>
      </c>
      <c r="L451">
        <v>0</v>
      </c>
      <c r="M451">
        <v>19.857054070851461</v>
      </c>
    </row>
    <row r="452" spans="1:13">
      <c r="A452" t="s">
        <v>182</v>
      </c>
      <c r="B452">
        <v>2007</v>
      </c>
      <c r="C452" t="s">
        <v>1331</v>
      </c>
      <c r="D452" t="s">
        <v>249</v>
      </c>
      <c r="E452">
        <v>3136</v>
      </c>
      <c r="F452">
        <v>62.755102040816325</v>
      </c>
      <c r="G452">
        <v>10.17219387755102</v>
      </c>
      <c r="H452">
        <v>3.9540816326530615</v>
      </c>
      <c r="I452">
        <v>0.28698979591836737</v>
      </c>
      <c r="J452">
        <v>7.6849489795918364</v>
      </c>
      <c r="K452">
        <v>15.146683673469388</v>
      </c>
      <c r="L452">
        <v>0</v>
      </c>
      <c r="M452">
        <v>19.738520408163264</v>
      </c>
    </row>
    <row r="453" spans="1:13">
      <c r="A453" t="s">
        <v>183</v>
      </c>
      <c r="B453">
        <v>2007</v>
      </c>
      <c r="C453" t="s">
        <v>1331</v>
      </c>
      <c r="D453" t="s">
        <v>262</v>
      </c>
      <c r="E453">
        <v>82</v>
      </c>
      <c r="F453">
        <v>30.487804878048781</v>
      </c>
      <c r="G453">
        <v>9.7560975609756095</v>
      </c>
      <c r="H453">
        <v>1.2195121951219512</v>
      </c>
      <c r="I453">
        <v>9.7560975609756095</v>
      </c>
      <c r="J453">
        <v>29.268292682926827</v>
      </c>
      <c r="K453">
        <v>19.512195121951219</v>
      </c>
      <c r="L453">
        <v>0</v>
      </c>
      <c r="M453">
        <v>24.390243902439025</v>
      </c>
    </row>
    <row r="454" spans="1:13">
      <c r="A454" t="s">
        <v>479</v>
      </c>
      <c r="B454">
        <v>2007</v>
      </c>
      <c r="C454" t="s">
        <v>1339</v>
      </c>
      <c r="D454" t="s">
        <v>248</v>
      </c>
      <c r="E454">
        <v>278</v>
      </c>
      <c r="F454">
        <v>68.705035971223012</v>
      </c>
      <c r="G454">
        <v>2.5179856115107913</v>
      </c>
      <c r="H454">
        <v>1.4388489208633095</v>
      </c>
      <c r="I454">
        <v>0</v>
      </c>
      <c r="J454">
        <v>13.309352517985612</v>
      </c>
      <c r="K454">
        <v>14.028776978417264</v>
      </c>
      <c r="L454">
        <v>0</v>
      </c>
      <c r="M454">
        <v>37.769784172661872</v>
      </c>
    </row>
    <row r="455" spans="1:13">
      <c r="A455" t="s">
        <v>480</v>
      </c>
      <c r="B455">
        <v>2007</v>
      </c>
      <c r="C455" t="s">
        <v>1339</v>
      </c>
      <c r="D455" t="s">
        <v>249</v>
      </c>
      <c r="E455">
        <v>270</v>
      </c>
      <c r="F455">
        <v>70.740740740740733</v>
      </c>
      <c r="G455">
        <v>2.5925925925925926</v>
      </c>
      <c r="H455">
        <v>1.4814814814814816</v>
      </c>
      <c r="I455">
        <v>0</v>
      </c>
      <c r="J455">
        <v>12.222222222222221</v>
      </c>
      <c r="K455">
        <v>12.962962962962962</v>
      </c>
      <c r="L455">
        <v>0</v>
      </c>
      <c r="M455">
        <v>38.148148148148145</v>
      </c>
    </row>
    <row r="456" spans="1:13">
      <c r="A456" t="s">
        <v>481</v>
      </c>
      <c r="B456">
        <v>2007</v>
      </c>
      <c r="C456" t="s">
        <v>1339</v>
      </c>
      <c r="D456" t="s">
        <v>262</v>
      </c>
      <c r="E456">
        <v>8</v>
      </c>
      <c r="F456">
        <v>0</v>
      </c>
      <c r="G456">
        <v>0</v>
      </c>
      <c r="H456">
        <v>0</v>
      </c>
      <c r="I456">
        <v>0</v>
      </c>
      <c r="J456">
        <v>50</v>
      </c>
      <c r="K456">
        <v>50</v>
      </c>
      <c r="L456">
        <v>0</v>
      </c>
      <c r="M456">
        <v>25</v>
      </c>
    </row>
    <row r="457" spans="1:13">
      <c r="A457" t="s">
        <v>611</v>
      </c>
      <c r="B457">
        <v>2007</v>
      </c>
      <c r="C457" t="s">
        <v>348</v>
      </c>
      <c r="D457" t="s">
        <v>248</v>
      </c>
      <c r="E457">
        <v>1454</v>
      </c>
      <c r="F457">
        <v>65.130674002751036</v>
      </c>
      <c r="G457">
        <v>3.7138927097661623</v>
      </c>
      <c r="H457">
        <v>3.3012379642365883</v>
      </c>
      <c r="I457">
        <v>0.55020632737276476</v>
      </c>
      <c r="J457">
        <v>11.210453920220083</v>
      </c>
      <c r="K457">
        <v>16.093535075653371</v>
      </c>
      <c r="L457">
        <v>0</v>
      </c>
      <c r="M457">
        <v>21.595598349381017</v>
      </c>
    </row>
    <row r="458" spans="1:13">
      <c r="A458" t="s">
        <v>612</v>
      </c>
      <c r="B458">
        <v>2007</v>
      </c>
      <c r="C458" t="s">
        <v>348</v>
      </c>
      <c r="D458" t="s">
        <v>249</v>
      </c>
      <c r="E458">
        <v>1402</v>
      </c>
      <c r="F458">
        <v>66.761768901569184</v>
      </c>
      <c r="G458">
        <v>3.7803138373751786</v>
      </c>
      <c r="H458">
        <v>3.3523537803138375</v>
      </c>
      <c r="I458">
        <v>0.28530670470756064</v>
      </c>
      <c r="J458">
        <v>10.556348074179743</v>
      </c>
      <c r="K458">
        <v>15.263908701854492</v>
      </c>
      <c r="L458">
        <v>0</v>
      </c>
      <c r="M458">
        <v>21.398002853067048</v>
      </c>
    </row>
    <row r="459" spans="1:13">
      <c r="A459" t="s">
        <v>613</v>
      </c>
      <c r="B459">
        <v>2007</v>
      </c>
      <c r="C459" t="s">
        <v>348</v>
      </c>
      <c r="D459" t="s">
        <v>262</v>
      </c>
      <c r="E459">
        <v>52</v>
      </c>
      <c r="F459">
        <v>21.153846153846153</v>
      </c>
      <c r="G459">
        <v>1.9230769230769231</v>
      </c>
      <c r="H459">
        <v>1.9230769230769231</v>
      </c>
      <c r="I459">
        <v>7.6923076923076925</v>
      </c>
      <c r="J459">
        <v>28.846153846153843</v>
      </c>
      <c r="K459">
        <v>38.461538461538467</v>
      </c>
      <c r="L459">
        <v>0</v>
      </c>
      <c r="M459">
        <v>26.923076923076923</v>
      </c>
    </row>
    <row r="460" spans="1:13">
      <c r="A460" t="s">
        <v>482</v>
      </c>
      <c r="B460">
        <v>2007</v>
      </c>
      <c r="C460" t="s">
        <v>1337</v>
      </c>
      <c r="D460" t="s">
        <v>248</v>
      </c>
      <c r="E460">
        <v>265</v>
      </c>
      <c r="F460">
        <v>64.528301886792448</v>
      </c>
      <c r="G460">
        <v>4.1509433962264151</v>
      </c>
      <c r="H460">
        <v>1.8867924528301887</v>
      </c>
      <c r="I460">
        <v>0</v>
      </c>
      <c r="J460">
        <v>11.69811320754717</v>
      </c>
      <c r="K460">
        <v>14.716981132075471</v>
      </c>
      <c r="L460">
        <v>3.0188679245283021</v>
      </c>
      <c r="M460">
        <v>24.528301886792452</v>
      </c>
    </row>
    <row r="461" spans="1:13">
      <c r="A461" t="s">
        <v>483</v>
      </c>
      <c r="B461">
        <v>2007</v>
      </c>
      <c r="C461" t="s">
        <v>1337</v>
      </c>
      <c r="D461" t="s">
        <v>249</v>
      </c>
      <c r="E461">
        <v>257</v>
      </c>
      <c r="F461">
        <v>65.369649805447466</v>
      </c>
      <c r="G461">
        <v>3.8910505836575875</v>
      </c>
      <c r="H461">
        <v>1.9455252918287937</v>
      </c>
      <c r="I461">
        <v>0</v>
      </c>
      <c r="J461">
        <v>10.505836575875486</v>
      </c>
      <c r="K461">
        <v>15.175097276264591</v>
      </c>
      <c r="L461">
        <v>3.1128404669260701</v>
      </c>
      <c r="M461">
        <v>25.291828793774318</v>
      </c>
    </row>
    <row r="462" spans="1:13">
      <c r="A462" t="s">
        <v>484</v>
      </c>
      <c r="B462">
        <v>2007</v>
      </c>
      <c r="C462" t="s">
        <v>1337</v>
      </c>
      <c r="D462" t="s">
        <v>262</v>
      </c>
      <c r="E462">
        <v>8</v>
      </c>
      <c r="F462">
        <v>37.5</v>
      </c>
      <c r="G462">
        <v>12.5</v>
      </c>
      <c r="H462">
        <v>0</v>
      </c>
      <c r="I462">
        <v>0</v>
      </c>
      <c r="J462">
        <v>50</v>
      </c>
      <c r="K462">
        <v>0</v>
      </c>
      <c r="L462">
        <v>0</v>
      </c>
      <c r="M462">
        <v>0</v>
      </c>
    </row>
    <row r="463" spans="1:13">
      <c r="A463" t="s">
        <v>614</v>
      </c>
      <c r="B463">
        <v>2008</v>
      </c>
      <c r="C463" t="s">
        <v>347</v>
      </c>
      <c r="D463" t="s">
        <v>248</v>
      </c>
      <c r="E463">
        <v>3885</v>
      </c>
      <c r="F463">
        <v>61.518661518661524</v>
      </c>
      <c r="G463">
        <v>9.2406692406692397</v>
      </c>
      <c r="H463">
        <v>1.8275418275418276</v>
      </c>
      <c r="I463">
        <v>0.56628056628056622</v>
      </c>
      <c r="J463">
        <v>10.990990990990991</v>
      </c>
      <c r="K463">
        <v>15.804375804375804</v>
      </c>
      <c r="L463">
        <v>5.1480051480051477E-2</v>
      </c>
      <c r="M463">
        <v>20.411840411840412</v>
      </c>
    </row>
    <row r="464" spans="1:13">
      <c r="A464" t="s">
        <v>615</v>
      </c>
      <c r="B464">
        <v>2008</v>
      </c>
      <c r="C464" t="s">
        <v>347</v>
      </c>
      <c r="D464" t="s">
        <v>249</v>
      </c>
      <c r="E464">
        <v>3743</v>
      </c>
      <c r="F464">
        <v>63.077745124231896</v>
      </c>
      <c r="G464">
        <v>9.2439219877103938</v>
      </c>
      <c r="H464">
        <v>1.8701576275714666</v>
      </c>
      <c r="I464">
        <v>0.32059845044082286</v>
      </c>
      <c r="J464">
        <v>10.499599251936949</v>
      </c>
      <c r="K464">
        <v>14.934544483034998</v>
      </c>
      <c r="L464">
        <v>5.3433075073470483E-2</v>
      </c>
      <c r="M464">
        <v>20.651883515896341</v>
      </c>
    </row>
    <row r="465" spans="1:13">
      <c r="A465" t="s">
        <v>616</v>
      </c>
      <c r="B465">
        <v>2008</v>
      </c>
      <c r="C465" t="s">
        <v>347</v>
      </c>
      <c r="D465" t="s">
        <v>262</v>
      </c>
      <c r="E465">
        <v>142</v>
      </c>
      <c r="F465">
        <v>20.422535211267608</v>
      </c>
      <c r="G465">
        <v>9.1549295774647899</v>
      </c>
      <c r="H465">
        <v>0.70422535211267612</v>
      </c>
      <c r="I465">
        <v>7.042253521126761</v>
      </c>
      <c r="J465">
        <v>23.943661971830984</v>
      </c>
      <c r="K465">
        <v>38.732394366197184</v>
      </c>
      <c r="L465">
        <v>0</v>
      </c>
      <c r="M465">
        <v>14.084507042253522</v>
      </c>
    </row>
    <row r="466" spans="1:13">
      <c r="A466" t="s">
        <v>184</v>
      </c>
      <c r="B466">
        <v>2008</v>
      </c>
      <c r="C466" t="s">
        <v>1329</v>
      </c>
      <c r="D466" t="s">
        <v>248</v>
      </c>
      <c r="E466">
        <v>1077</v>
      </c>
      <c r="F466">
        <v>67.03806870937791</v>
      </c>
      <c r="G466">
        <v>7.3351903435468895</v>
      </c>
      <c r="H466">
        <v>3.8068709377901575</v>
      </c>
      <c r="I466">
        <v>0.64995357474466109</v>
      </c>
      <c r="J466">
        <v>8.635097493036211</v>
      </c>
      <c r="K466">
        <v>12.534818941504177</v>
      </c>
      <c r="L466">
        <v>0</v>
      </c>
      <c r="M466">
        <v>22.469823584029712</v>
      </c>
    </row>
    <row r="467" spans="1:13">
      <c r="A467" t="s">
        <v>185</v>
      </c>
      <c r="B467">
        <v>2008</v>
      </c>
      <c r="C467" t="s">
        <v>1329</v>
      </c>
      <c r="D467" t="s">
        <v>249</v>
      </c>
      <c r="E467">
        <v>1041</v>
      </c>
      <c r="F467">
        <v>68.39577329490875</v>
      </c>
      <c r="G467">
        <v>7.3006724303554273</v>
      </c>
      <c r="H467">
        <v>3.8424591738712781</v>
      </c>
      <c r="I467">
        <v>0.57636887608069165</v>
      </c>
      <c r="J467">
        <v>8.3573487031700289</v>
      </c>
      <c r="K467">
        <v>11.527377521613833</v>
      </c>
      <c r="L467">
        <v>0</v>
      </c>
      <c r="M467">
        <v>22.094140249759846</v>
      </c>
    </row>
    <row r="468" spans="1:13">
      <c r="A468" t="s">
        <v>186</v>
      </c>
      <c r="B468">
        <v>2008</v>
      </c>
      <c r="C468" t="s">
        <v>1329</v>
      </c>
      <c r="D468" t="s">
        <v>262</v>
      </c>
      <c r="E468">
        <v>36</v>
      </c>
      <c r="F468">
        <v>27.777777777777779</v>
      </c>
      <c r="G468">
        <v>8.3333333333333321</v>
      </c>
      <c r="H468">
        <v>2.7777777777777777</v>
      </c>
      <c r="I468">
        <v>2.7777777777777777</v>
      </c>
      <c r="J468">
        <v>16.666666666666664</v>
      </c>
      <c r="K468">
        <v>41.666666666666671</v>
      </c>
      <c r="L468">
        <v>0</v>
      </c>
      <c r="M468">
        <v>33.333333333333329</v>
      </c>
    </row>
    <row r="469" spans="1:13">
      <c r="A469" t="s">
        <v>187</v>
      </c>
      <c r="B469">
        <v>2008</v>
      </c>
      <c r="C469" t="s">
        <v>1330</v>
      </c>
      <c r="D469" t="s">
        <v>248</v>
      </c>
      <c r="E469">
        <v>4137</v>
      </c>
      <c r="F469">
        <v>67.947788252356773</v>
      </c>
      <c r="G469">
        <v>7.2758037225042305</v>
      </c>
      <c r="H469">
        <v>1.5470147449842881</v>
      </c>
      <c r="I469">
        <v>0.4592700024172105</v>
      </c>
      <c r="J469">
        <v>9.0887116267826933</v>
      </c>
      <c r="K469">
        <v>13.63306744017404</v>
      </c>
      <c r="L469">
        <v>4.8344210780758998E-2</v>
      </c>
      <c r="M469">
        <v>18.443316412859559</v>
      </c>
    </row>
    <row r="470" spans="1:13">
      <c r="A470" t="s">
        <v>188</v>
      </c>
      <c r="B470">
        <v>2008</v>
      </c>
      <c r="C470" t="s">
        <v>1330</v>
      </c>
      <c r="D470" t="s">
        <v>249</v>
      </c>
      <c r="E470">
        <v>4017</v>
      </c>
      <c r="F470">
        <v>69.205875031117742</v>
      </c>
      <c r="G470">
        <v>7.2193178989295488</v>
      </c>
      <c r="H470">
        <v>1.4438635797859098</v>
      </c>
      <c r="I470">
        <v>0.22404779686333084</v>
      </c>
      <c r="J470">
        <v>8.7876524769728661</v>
      </c>
      <c r="K470">
        <v>13.069454817027632</v>
      </c>
      <c r="L470">
        <v>4.9788399302962409E-2</v>
      </c>
      <c r="M470">
        <v>18.34702514314165</v>
      </c>
    </row>
    <row r="471" spans="1:13">
      <c r="A471" t="s">
        <v>189</v>
      </c>
      <c r="B471">
        <v>2008</v>
      </c>
      <c r="C471" t="s">
        <v>1330</v>
      </c>
      <c r="D471" t="s">
        <v>262</v>
      </c>
      <c r="E471">
        <v>120</v>
      </c>
      <c r="F471">
        <v>25.833333333333336</v>
      </c>
      <c r="G471">
        <v>9.1666666666666661</v>
      </c>
      <c r="H471">
        <v>5</v>
      </c>
      <c r="I471">
        <v>8.3333333333333321</v>
      </c>
      <c r="J471">
        <v>19.166666666666668</v>
      </c>
      <c r="K471">
        <v>32.5</v>
      </c>
      <c r="L471">
        <v>0</v>
      </c>
      <c r="M471">
        <v>21.666666666666668</v>
      </c>
    </row>
    <row r="472" spans="1:13">
      <c r="A472" t="s">
        <v>617</v>
      </c>
      <c r="B472">
        <v>2008</v>
      </c>
      <c r="C472" t="s">
        <v>349</v>
      </c>
      <c r="D472" t="s">
        <v>248</v>
      </c>
      <c r="E472">
        <v>13064</v>
      </c>
      <c r="F472">
        <v>59.568279240661361</v>
      </c>
      <c r="G472">
        <v>8.7568891610532766</v>
      </c>
      <c r="H472">
        <v>3.5517452541334968</v>
      </c>
      <c r="I472">
        <v>0.3597672994488671</v>
      </c>
      <c r="J472">
        <v>12.461726883037356</v>
      </c>
      <c r="K472">
        <v>15.194427434170239</v>
      </c>
      <c r="L472">
        <v>0.10716472749540723</v>
      </c>
      <c r="M472">
        <v>24.90048989589712</v>
      </c>
    </row>
    <row r="473" spans="1:13">
      <c r="A473" t="s">
        <v>618</v>
      </c>
      <c r="B473">
        <v>2008</v>
      </c>
      <c r="C473" t="s">
        <v>349</v>
      </c>
      <c r="D473" t="s">
        <v>249</v>
      </c>
      <c r="E473">
        <v>12657</v>
      </c>
      <c r="F473">
        <v>60.685786521292563</v>
      </c>
      <c r="G473">
        <v>8.9199652366279523</v>
      </c>
      <c r="H473">
        <v>3.6422532985699614</v>
      </c>
      <c r="I473">
        <v>0.22912222485581102</v>
      </c>
      <c r="J473">
        <v>11.574622738405624</v>
      </c>
      <c r="K473">
        <v>14.837639251007348</v>
      </c>
      <c r="L473">
        <v>0.11061072924073635</v>
      </c>
      <c r="M473">
        <v>25.069131705775462</v>
      </c>
    </row>
    <row r="474" spans="1:13">
      <c r="A474" t="s">
        <v>619</v>
      </c>
      <c r="B474">
        <v>2008</v>
      </c>
      <c r="C474" t="s">
        <v>349</v>
      </c>
      <c r="D474" t="s">
        <v>262</v>
      </c>
      <c r="E474">
        <v>407</v>
      </c>
      <c r="F474">
        <v>24.815724815724817</v>
      </c>
      <c r="G474">
        <v>3.6855036855036856</v>
      </c>
      <c r="H474">
        <v>0.73710073710073709</v>
      </c>
      <c r="I474">
        <v>4.4226044226044223</v>
      </c>
      <c r="J474">
        <v>40.04914004914005</v>
      </c>
      <c r="K474">
        <v>26.289926289926292</v>
      </c>
      <c r="L474">
        <v>0</v>
      </c>
      <c r="M474">
        <v>19.656019656019655</v>
      </c>
    </row>
    <row r="475" spans="1:13">
      <c r="A475" t="s">
        <v>190</v>
      </c>
      <c r="B475">
        <v>2008</v>
      </c>
      <c r="C475" t="s">
        <v>1333</v>
      </c>
      <c r="D475" t="s">
        <v>248</v>
      </c>
      <c r="E475">
        <v>2981</v>
      </c>
      <c r="F475">
        <v>61.086883596108684</v>
      </c>
      <c r="G475">
        <v>7.7826232807782629</v>
      </c>
      <c r="H475">
        <v>4.0925863804092586</v>
      </c>
      <c r="I475">
        <v>0.23482053002348205</v>
      </c>
      <c r="J475">
        <v>12.37839651123784</v>
      </c>
      <c r="K475">
        <v>14.35759812143576</v>
      </c>
      <c r="L475">
        <v>6.7091580006709159E-2</v>
      </c>
      <c r="M475">
        <v>25.461254612546124</v>
      </c>
    </row>
    <row r="476" spans="1:13">
      <c r="A476" t="s">
        <v>191</v>
      </c>
      <c r="B476">
        <v>2008</v>
      </c>
      <c r="C476" t="s">
        <v>1333</v>
      </c>
      <c r="D476" t="s">
        <v>249</v>
      </c>
      <c r="E476">
        <v>2905</v>
      </c>
      <c r="F476">
        <v>62.203098106712559</v>
      </c>
      <c r="G476">
        <v>7.7452667814113596</v>
      </c>
      <c r="H476">
        <v>4.1996557659208262</v>
      </c>
      <c r="I476">
        <v>6.884681583476765E-2</v>
      </c>
      <c r="J476">
        <v>11.772805507745266</v>
      </c>
      <c r="K476">
        <v>13.941480206540447</v>
      </c>
      <c r="L476">
        <v>6.884681583476765E-2</v>
      </c>
      <c r="M476">
        <v>25.301204819277107</v>
      </c>
    </row>
    <row r="477" spans="1:13">
      <c r="A477" t="s">
        <v>192</v>
      </c>
      <c r="B477">
        <v>2008</v>
      </c>
      <c r="C477" t="s">
        <v>1333</v>
      </c>
      <c r="D477" t="s">
        <v>262</v>
      </c>
      <c r="E477">
        <v>76</v>
      </c>
      <c r="F477">
        <v>18.421052631578945</v>
      </c>
      <c r="G477">
        <v>9.2105263157894726</v>
      </c>
      <c r="H477">
        <v>0</v>
      </c>
      <c r="I477">
        <v>6.5789473684210522</v>
      </c>
      <c r="J477">
        <v>35.526315789473685</v>
      </c>
      <c r="K477">
        <v>30.263157894736842</v>
      </c>
      <c r="L477">
        <v>0</v>
      </c>
      <c r="M477">
        <v>31.578947368421051</v>
      </c>
    </row>
    <row r="478" spans="1:13">
      <c r="A478" t="s">
        <v>193</v>
      </c>
      <c r="B478">
        <v>2008</v>
      </c>
      <c r="C478" t="s">
        <v>1334</v>
      </c>
      <c r="D478" t="s">
        <v>248</v>
      </c>
      <c r="E478">
        <v>7241</v>
      </c>
      <c r="F478">
        <v>59.618837177185469</v>
      </c>
      <c r="G478">
        <v>7.9270818947659167</v>
      </c>
      <c r="H478">
        <v>2.9139621599226628</v>
      </c>
      <c r="I478">
        <v>0.34525618008562353</v>
      </c>
      <c r="J478">
        <v>11.462505178842701</v>
      </c>
      <c r="K478">
        <v>17.663306173180498</v>
      </c>
      <c r="L478">
        <v>6.9051236017124706E-2</v>
      </c>
      <c r="M478">
        <v>21.226349951664133</v>
      </c>
    </row>
    <row r="479" spans="1:13">
      <c r="A479" t="s">
        <v>194</v>
      </c>
      <c r="B479">
        <v>2008</v>
      </c>
      <c r="C479" t="s">
        <v>1334</v>
      </c>
      <c r="D479" t="s">
        <v>249</v>
      </c>
      <c r="E479">
        <v>6988</v>
      </c>
      <c r="F479">
        <v>61.004579278763593</v>
      </c>
      <c r="G479">
        <v>8.0423583285632514</v>
      </c>
      <c r="H479">
        <v>2.9192902117916431</v>
      </c>
      <c r="I479">
        <v>0.24327418431597023</v>
      </c>
      <c r="J479">
        <v>10.646823125357756</v>
      </c>
      <c r="K479">
        <v>17.100744132799083</v>
      </c>
      <c r="L479">
        <v>4.2930738408700632E-2</v>
      </c>
      <c r="M479">
        <v>21.164854035489412</v>
      </c>
    </row>
    <row r="480" spans="1:13">
      <c r="A480" t="s">
        <v>195</v>
      </c>
      <c r="B480">
        <v>2008</v>
      </c>
      <c r="C480" t="s">
        <v>1334</v>
      </c>
      <c r="D480" t="s">
        <v>262</v>
      </c>
      <c r="E480">
        <v>253</v>
      </c>
      <c r="F480">
        <v>21.343873517786559</v>
      </c>
      <c r="G480">
        <v>4.7430830039525684</v>
      </c>
      <c r="H480">
        <v>2.766798418972332</v>
      </c>
      <c r="I480">
        <v>3.1620553359683794</v>
      </c>
      <c r="J480">
        <v>33.992094861660078</v>
      </c>
      <c r="K480">
        <v>33.201581027667984</v>
      </c>
      <c r="L480">
        <v>0.79051383399209485</v>
      </c>
      <c r="M480">
        <v>22.92490118577075</v>
      </c>
    </row>
    <row r="481" spans="1:13">
      <c r="A481" t="s">
        <v>196</v>
      </c>
      <c r="B481">
        <v>2008</v>
      </c>
      <c r="C481" t="s">
        <v>1328</v>
      </c>
      <c r="D481" t="s">
        <v>249</v>
      </c>
      <c r="E481">
        <v>56046</v>
      </c>
      <c r="F481">
        <v>62.032972915105447</v>
      </c>
      <c r="G481">
        <v>9.3708739249901853</v>
      </c>
      <c r="H481">
        <v>3.5506548192556115</v>
      </c>
      <c r="I481">
        <v>0.28904828176854724</v>
      </c>
      <c r="J481">
        <v>10.063162402312386</v>
      </c>
      <c r="K481">
        <v>14.641544445633944</v>
      </c>
      <c r="L481">
        <v>5.1743210933875738E-2</v>
      </c>
      <c r="M481">
        <v>21.755343824715411</v>
      </c>
    </row>
    <row r="482" spans="1:13">
      <c r="A482" t="s">
        <v>197</v>
      </c>
      <c r="B482">
        <v>2008</v>
      </c>
      <c r="C482" t="s">
        <v>1328</v>
      </c>
      <c r="D482" t="s">
        <v>262</v>
      </c>
      <c r="E482">
        <v>1800</v>
      </c>
      <c r="F482">
        <v>23.277777777777779</v>
      </c>
      <c r="G482">
        <v>7.0555555555555554</v>
      </c>
      <c r="H482">
        <v>2.2777777777777777</v>
      </c>
      <c r="I482">
        <v>5.1111111111111116</v>
      </c>
      <c r="J482">
        <v>31.055555555555554</v>
      </c>
      <c r="K482">
        <v>31.111111111111111</v>
      </c>
      <c r="L482">
        <v>0.1111111111111111</v>
      </c>
      <c r="M482">
        <v>24.722222222222221</v>
      </c>
    </row>
    <row r="483" spans="1:13">
      <c r="A483" t="s">
        <v>198</v>
      </c>
      <c r="B483">
        <v>2008</v>
      </c>
      <c r="C483" t="s">
        <v>1328</v>
      </c>
      <c r="D483" t="s">
        <v>709</v>
      </c>
      <c r="E483">
        <v>4</v>
      </c>
      <c r="F483">
        <v>100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</row>
    <row r="484" spans="1:13">
      <c r="A484" t="s">
        <v>199</v>
      </c>
      <c r="B484">
        <v>2008</v>
      </c>
      <c r="C484" t="s">
        <v>1328</v>
      </c>
      <c r="D484" t="s">
        <v>248</v>
      </c>
      <c r="E484">
        <v>57850</v>
      </c>
      <c r="F484">
        <v>60.829732065687125</v>
      </c>
      <c r="G484">
        <v>9.2981849611063101</v>
      </c>
      <c r="H484">
        <v>3.5108038029386344</v>
      </c>
      <c r="I484">
        <v>0.43906655142610201</v>
      </c>
      <c r="J484">
        <v>10.715643906655142</v>
      </c>
      <c r="K484">
        <v>15.152981849611063</v>
      </c>
      <c r="L484">
        <v>5.3586862575626622E-2</v>
      </c>
      <c r="M484">
        <v>21.846153846153847</v>
      </c>
    </row>
    <row r="485" spans="1:13">
      <c r="A485" t="s">
        <v>200</v>
      </c>
      <c r="B485">
        <v>2008</v>
      </c>
      <c r="C485" t="s">
        <v>1332</v>
      </c>
      <c r="D485" t="s">
        <v>248</v>
      </c>
      <c r="E485">
        <v>6062</v>
      </c>
      <c r="F485">
        <v>59.320356318046855</v>
      </c>
      <c r="G485">
        <v>8.0501484658528533</v>
      </c>
      <c r="H485">
        <v>6.9778950841306502</v>
      </c>
      <c r="I485">
        <v>0.52787858792477726</v>
      </c>
      <c r="J485">
        <v>9.8812273177169256</v>
      </c>
      <c r="K485">
        <v>15.242494226327944</v>
      </c>
      <c r="L485">
        <v>0</v>
      </c>
      <c r="M485">
        <v>23.804025074232925</v>
      </c>
    </row>
    <row r="486" spans="1:13">
      <c r="A486" t="s">
        <v>201</v>
      </c>
      <c r="B486">
        <v>2008</v>
      </c>
      <c r="C486" t="s">
        <v>1332</v>
      </c>
      <c r="D486" t="s">
        <v>249</v>
      </c>
      <c r="E486">
        <v>5897</v>
      </c>
      <c r="F486">
        <v>60.234017296930645</v>
      </c>
      <c r="G486">
        <v>8.1906053925724951</v>
      </c>
      <c r="H486">
        <v>6.9526878073596743</v>
      </c>
      <c r="I486">
        <v>0.40698660335763942</v>
      </c>
      <c r="J486">
        <v>9.3946074275055107</v>
      </c>
      <c r="K486">
        <v>14.821095472274038</v>
      </c>
      <c r="L486">
        <v>0</v>
      </c>
      <c r="M486">
        <v>23.503476343903678</v>
      </c>
    </row>
    <row r="487" spans="1:13">
      <c r="A487" t="s">
        <v>202</v>
      </c>
      <c r="B487">
        <v>2008</v>
      </c>
      <c r="C487" t="s">
        <v>1332</v>
      </c>
      <c r="D487" t="s">
        <v>262</v>
      </c>
      <c r="E487">
        <v>165</v>
      </c>
      <c r="F487">
        <v>26.666666666666668</v>
      </c>
      <c r="G487">
        <v>3.0303030303030303</v>
      </c>
      <c r="H487">
        <v>7.878787878787878</v>
      </c>
      <c r="I487">
        <v>4.8484848484848486</v>
      </c>
      <c r="J487">
        <v>27.27272727272727</v>
      </c>
      <c r="K487">
        <v>30.303030303030305</v>
      </c>
      <c r="L487">
        <v>0</v>
      </c>
      <c r="M487">
        <v>34.545454545454547</v>
      </c>
    </row>
    <row r="488" spans="1:13">
      <c r="A488" t="s">
        <v>485</v>
      </c>
      <c r="B488">
        <v>2008</v>
      </c>
      <c r="C488" t="s">
        <v>1336</v>
      </c>
      <c r="D488" t="s">
        <v>248</v>
      </c>
      <c r="E488">
        <v>198</v>
      </c>
      <c r="F488">
        <v>61.616161616161612</v>
      </c>
      <c r="G488">
        <v>6.0606060606060606</v>
      </c>
      <c r="H488">
        <v>3.0303030303030303</v>
      </c>
      <c r="I488">
        <v>1.0101010101010102</v>
      </c>
      <c r="J488">
        <v>10.1010101010101</v>
      </c>
      <c r="K488">
        <v>15.151515151515152</v>
      </c>
      <c r="L488">
        <v>3.0303030303030303</v>
      </c>
      <c r="M488">
        <v>15.656565656565657</v>
      </c>
    </row>
    <row r="489" spans="1:13">
      <c r="A489" t="s">
        <v>486</v>
      </c>
      <c r="B489">
        <v>2008</v>
      </c>
      <c r="C489" t="s">
        <v>1336</v>
      </c>
      <c r="D489" t="s">
        <v>249</v>
      </c>
      <c r="E489">
        <v>192</v>
      </c>
      <c r="F489">
        <v>62.5</v>
      </c>
      <c r="G489">
        <v>5.2083333333333339</v>
      </c>
      <c r="H489">
        <v>3.125</v>
      </c>
      <c r="I489">
        <v>1.0416666666666665</v>
      </c>
      <c r="J489">
        <v>9.375</v>
      </c>
      <c r="K489">
        <v>15.625</v>
      </c>
      <c r="L489">
        <v>3.125</v>
      </c>
      <c r="M489">
        <v>16.145833333333336</v>
      </c>
    </row>
    <row r="490" spans="1:13">
      <c r="A490" t="s">
        <v>487</v>
      </c>
      <c r="B490">
        <v>2008</v>
      </c>
      <c r="C490" t="s">
        <v>1336</v>
      </c>
      <c r="D490" t="s">
        <v>262</v>
      </c>
      <c r="E490">
        <v>6</v>
      </c>
      <c r="F490">
        <v>33.333333333333329</v>
      </c>
      <c r="G490">
        <v>33.333333333333329</v>
      </c>
      <c r="H490">
        <v>0</v>
      </c>
      <c r="I490">
        <v>0</v>
      </c>
      <c r="J490">
        <v>33.333333333333329</v>
      </c>
      <c r="K490">
        <v>0</v>
      </c>
      <c r="L490">
        <v>0</v>
      </c>
      <c r="M490">
        <v>0</v>
      </c>
    </row>
    <row r="491" spans="1:13">
      <c r="A491" t="s">
        <v>203</v>
      </c>
      <c r="B491">
        <v>2008</v>
      </c>
      <c r="C491" t="s">
        <v>1335</v>
      </c>
      <c r="D491" t="s">
        <v>248</v>
      </c>
      <c r="E491">
        <v>9474</v>
      </c>
      <c r="F491">
        <v>57.145872915347262</v>
      </c>
      <c r="G491">
        <v>14.15452818239392</v>
      </c>
      <c r="H491">
        <v>3.1982267257758075</v>
      </c>
      <c r="I491">
        <v>0.51720498205615373</v>
      </c>
      <c r="J491">
        <v>9.615790584758285</v>
      </c>
      <c r="K491">
        <v>15.368376609668566</v>
      </c>
      <c r="L491">
        <v>0</v>
      </c>
      <c r="M491">
        <v>22.398142284146083</v>
      </c>
    </row>
    <row r="492" spans="1:13">
      <c r="A492" t="s">
        <v>204</v>
      </c>
      <c r="B492">
        <v>2008</v>
      </c>
      <c r="C492" t="s">
        <v>1335</v>
      </c>
      <c r="D492" t="s">
        <v>249</v>
      </c>
      <c r="E492">
        <v>9154</v>
      </c>
      <c r="F492">
        <v>58.433471706357878</v>
      </c>
      <c r="G492">
        <v>14.288835481756609</v>
      </c>
      <c r="H492">
        <v>3.2444832859951935</v>
      </c>
      <c r="I492">
        <v>0.37142232903648681</v>
      </c>
      <c r="J492">
        <v>8.9469084553200773</v>
      </c>
      <c r="K492">
        <v>14.714878741533754</v>
      </c>
      <c r="L492">
        <v>0</v>
      </c>
      <c r="M492">
        <v>22.045007646930305</v>
      </c>
    </row>
    <row r="493" spans="1:13">
      <c r="A493" t="s">
        <v>205</v>
      </c>
      <c r="B493">
        <v>2008</v>
      </c>
      <c r="C493" t="s">
        <v>1335</v>
      </c>
      <c r="D493" t="s">
        <v>262</v>
      </c>
      <c r="E493">
        <v>320</v>
      </c>
      <c r="F493">
        <v>20.3125</v>
      </c>
      <c r="G493">
        <v>10.3125</v>
      </c>
      <c r="H493">
        <v>1.875</v>
      </c>
      <c r="I493">
        <v>4.6875</v>
      </c>
      <c r="J493">
        <v>28.749999999999996</v>
      </c>
      <c r="K493">
        <v>34.0625</v>
      </c>
      <c r="L493">
        <v>0</v>
      </c>
      <c r="M493">
        <v>32.5</v>
      </c>
    </row>
    <row r="494" spans="1:13">
      <c r="A494" t="s">
        <v>206</v>
      </c>
      <c r="B494">
        <v>2008</v>
      </c>
      <c r="C494" t="s">
        <v>1338</v>
      </c>
      <c r="D494" t="s">
        <v>248</v>
      </c>
      <c r="E494">
        <v>4342</v>
      </c>
      <c r="F494">
        <v>66.190695532012896</v>
      </c>
      <c r="G494">
        <v>9.0511285122063558</v>
      </c>
      <c r="H494">
        <v>2.7406725011515429</v>
      </c>
      <c r="I494">
        <v>0.43758636573007831</v>
      </c>
      <c r="J494">
        <v>8.4523261169967743</v>
      </c>
      <c r="K494">
        <v>13.12759097190235</v>
      </c>
      <c r="L494">
        <v>0</v>
      </c>
      <c r="M494">
        <v>14.647627821280516</v>
      </c>
    </row>
    <row r="495" spans="1:13">
      <c r="A495" t="s">
        <v>207</v>
      </c>
      <c r="B495">
        <v>2008</v>
      </c>
      <c r="C495" t="s">
        <v>1338</v>
      </c>
      <c r="D495" t="s">
        <v>249</v>
      </c>
      <c r="E495">
        <v>4221</v>
      </c>
      <c r="F495">
        <v>67.282634446813546</v>
      </c>
      <c r="G495">
        <v>8.9789149490642028</v>
      </c>
      <c r="H495">
        <v>2.7955460791281688</v>
      </c>
      <c r="I495">
        <v>0.28429282160625446</v>
      </c>
      <c r="J495">
        <v>7.8654347311063733</v>
      </c>
      <c r="K495">
        <v>12.793176972281451</v>
      </c>
      <c r="L495">
        <v>0</v>
      </c>
      <c r="M495">
        <v>14.498933901918976</v>
      </c>
    </row>
    <row r="496" spans="1:13">
      <c r="A496" t="s">
        <v>208</v>
      </c>
      <c r="B496">
        <v>2008</v>
      </c>
      <c r="C496" t="s">
        <v>1338</v>
      </c>
      <c r="D496" t="s">
        <v>262</v>
      </c>
      <c r="E496">
        <v>117</v>
      </c>
      <c r="F496">
        <v>25.641025641025639</v>
      </c>
      <c r="G496">
        <v>11.965811965811966</v>
      </c>
      <c r="H496">
        <v>0.85470085470085477</v>
      </c>
      <c r="I496">
        <v>5.982905982905983</v>
      </c>
      <c r="J496">
        <v>29.914529914529915</v>
      </c>
      <c r="K496">
        <v>25.641025641025639</v>
      </c>
      <c r="L496">
        <v>0</v>
      </c>
      <c r="M496">
        <v>20.512820512820511</v>
      </c>
    </row>
    <row r="497" spans="1:13">
      <c r="A497" t="s">
        <v>209</v>
      </c>
      <c r="B497">
        <v>2008</v>
      </c>
      <c r="C497" t="s">
        <v>1338</v>
      </c>
      <c r="D497" t="s">
        <v>709</v>
      </c>
      <c r="E497">
        <v>4</v>
      </c>
      <c r="F497">
        <v>100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</row>
    <row r="498" spans="1:13">
      <c r="A498" t="s">
        <v>210</v>
      </c>
      <c r="B498">
        <v>2008</v>
      </c>
      <c r="C498" t="s">
        <v>1331</v>
      </c>
      <c r="D498" t="s">
        <v>248</v>
      </c>
      <c r="E498">
        <v>3327</v>
      </c>
      <c r="F498">
        <v>59.092275323113917</v>
      </c>
      <c r="G498">
        <v>11.541929666366094</v>
      </c>
      <c r="H498">
        <v>3.9975954313195068</v>
      </c>
      <c r="I498">
        <v>0.48091373609858729</v>
      </c>
      <c r="J498">
        <v>9.978960024045687</v>
      </c>
      <c r="K498">
        <v>14.908325819056206</v>
      </c>
      <c r="L498">
        <v>0</v>
      </c>
      <c r="M498">
        <v>20.829576194770063</v>
      </c>
    </row>
    <row r="499" spans="1:13">
      <c r="A499" t="s">
        <v>211</v>
      </c>
      <c r="B499">
        <v>2008</v>
      </c>
      <c r="C499" t="s">
        <v>1331</v>
      </c>
      <c r="D499" t="s">
        <v>249</v>
      </c>
      <c r="E499">
        <v>3239</v>
      </c>
      <c r="F499">
        <v>59.895029330040138</v>
      </c>
      <c r="G499">
        <v>11.546773695585056</v>
      </c>
      <c r="H499">
        <v>4.0444581661006485</v>
      </c>
      <c r="I499">
        <v>0.27786353812905218</v>
      </c>
      <c r="J499">
        <v>9.7252238345168251</v>
      </c>
      <c r="K499">
        <v>14.510651435628279</v>
      </c>
      <c r="L499">
        <v>0</v>
      </c>
      <c r="M499">
        <v>20.654523000926211</v>
      </c>
    </row>
    <row r="500" spans="1:13">
      <c r="A500" t="s">
        <v>212</v>
      </c>
      <c r="B500">
        <v>2008</v>
      </c>
      <c r="C500" t="s">
        <v>1331</v>
      </c>
      <c r="D500" t="s">
        <v>262</v>
      </c>
      <c r="E500">
        <v>88</v>
      </c>
      <c r="F500">
        <v>29.545454545454547</v>
      </c>
      <c r="G500">
        <v>11.363636363636363</v>
      </c>
      <c r="H500">
        <v>2.2727272727272729</v>
      </c>
      <c r="I500">
        <v>7.9545454545454541</v>
      </c>
      <c r="J500">
        <v>19.318181818181817</v>
      </c>
      <c r="K500">
        <v>29.545454545454547</v>
      </c>
      <c r="L500">
        <v>0</v>
      </c>
      <c r="M500">
        <v>27.27272727272727</v>
      </c>
    </row>
    <row r="501" spans="1:13">
      <c r="A501" t="s">
        <v>488</v>
      </c>
      <c r="B501">
        <v>2008</v>
      </c>
      <c r="C501" t="s">
        <v>1339</v>
      </c>
      <c r="D501" t="s">
        <v>248</v>
      </c>
      <c r="E501">
        <v>250</v>
      </c>
      <c r="F501">
        <v>62.4</v>
      </c>
      <c r="G501">
        <v>4.8</v>
      </c>
      <c r="H501">
        <v>2</v>
      </c>
      <c r="I501">
        <v>0.4</v>
      </c>
      <c r="J501">
        <v>14.000000000000002</v>
      </c>
      <c r="K501">
        <v>16.400000000000002</v>
      </c>
      <c r="L501">
        <v>0</v>
      </c>
      <c r="M501">
        <v>25.2</v>
      </c>
    </row>
    <row r="502" spans="1:13">
      <c r="A502" t="s">
        <v>489</v>
      </c>
      <c r="B502">
        <v>2008</v>
      </c>
      <c r="C502" t="s">
        <v>1339</v>
      </c>
      <c r="D502" t="s">
        <v>249</v>
      </c>
      <c r="E502">
        <v>242</v>
      </c>
      <c r="F502">
        <v>64.049586776859499</v>
      </c>
      <c r="G502">
        <v>4.9586776859504136</v>
      </c>
      <c r="H502">
        <v>2.0661157024793391</v>
      </c>
      <c r="I502">
        <v>0.41322314049586778</v>
      </c>
      <c r="J502">
        <v>11.983471074380166</v>
      </c>
      <c r="K502">
        <v>16.528925619834713</v>
      </c>
      <c r="L502">
        <v>0</v>
      </c>
      <c r="M502">
        <v>25.206611570247933</v>
      </c>
    </row>
    <row r="503" spans="1:13">
      <c r="A503" t="s">
        <v>490</v>
      </c>
      <c r="B503">
        <v>2008</v>
      </c>
      <c r="C503" t="s">
        <v>1339</v>
      </c>
      <c r="D503" t="s">
        <v>262</v>
      </c>
      <c r="E503">
        <v>8</v>
      </c>
      <c r="F503">
        <v>12.5</v>
      </c>
      <c r="G503">
        <v>0</v>
      </c>
      <c r="H503">
        <v>0</v>
      </c>
      <c r="I503">
        <v>0</v>
      </c>
      <c r="J503">
        <v>75</v>
      </c>
      <c r="K503">
        <v>12.5</v>
      </c>
      <c r="L503">
        <v>0</v>
      </c>
      <c r="M503">
        <v>25</v>
      </c>
    </row>
    <row r="504" spans="1:13">
      <c r="A504" t="s">
        <v>620</v>
      </c>
      <c r="B504">
        <v>2008</v>
      </c>
      <c r="C504" t="s">
        <v>348</v>
      </c>
      <c r="D504" t="s">
        <v>248</v>
      </c>
      <c r="E504">
        <v>1453</v>
      </c>
      <c r="F504">
        <v>67.859600825877493</v>
      </c>
      <c r="G504">
        <v>2.5464556090846524</v>
      </c>
      <c r="H504">
        <v>4.4735030970406058</v>
      </c>
      <c r="I504">
        <v>0.41293874741913283</v>
      </c>
      <c r="J504">
        <v>11.286992429456296</v>
      </c>
      <c r="K504">
        <v>13.420509291121817</v>
      </c>
      <c r="L504">
        <v>0</v>
      </c>
      <c r="M504">
        <v>15.209910529938059</v>
      </c>
    </row>
    <row r="505" spans="1:13">
      <c r="A505" t="s">
        <v>621</v>
      </c>
      <c r="B505">
        <v>2008</v>
      </c>
      <c r="C505" t="s">
        <v>348</v>
      </c>
      <c r="D505" t="s">
        <v>249</v>
      </c>
      <c r="E505">
        <v>1407</v>
      </c>
      <c r="F505">
        <v>69.367448471926082</v>
      </c>
      <c r="G505">
        <v>2.5586353944562901</v>
      </c>
      <c r="H505">
        <v>4.5486851457000714</v>
      </c>
      <c r="I505">
        <v>0.28429282160625446</v>
      </c>
      <c r="J505">
        <v>10.305614783226725</v>
      </c>
      <c r="K505">
        <v>12.935323383084576</v>
      </c>
      <c r="L505">
        <v>0</v>
      </c>
      <c r="M505">
        <v>14.854299928926796</v>
      </c>
    </row>
    <row r="506" spans="1:13">
      <c r="A506" t="s">
        <v>622</v>
      </c>
      <c r="B506">
        <v>2008</v>
      </c>
      <c r="C506" t="s">
        <v>348</v>
      </c>
      <c r="D506" t="s">
        <v>262</v>
      </c>
      <c r="E506">
        <v>46</v>
      </c>
      <c r="F506">
        <v>21.739130434782609</v>
      </c>
      <c r="G506">
        <v>2.1739130434782608</v>
      </c>
      <c r="H506">
        <v>2.1739130434782608</v>
      </c>
      <c r="I506">
        <v>4.3478260869565215</v>
      </c>
      <c r="J506">
        <v>41.304347826086953</v>
      </c>
      <c r="K506">
        <v>28.260869565217391</v>
      </c>
      <c r="L506">
        <v>0</v>
      </c>
      <c r="M506">
        <v>26.086956521739129</v>
      </c>
    </row>
    <row r="507" spans="1:13">
      <c r="A507" t="s">
        <v>491</v>
      </c>
      <c r="B507">
        <v>2008</v>
      </c>
      <c r="C507" t="s">
        <v>1337</v>
      </c>
      <c r="D507" t="s">
        <v>248</v>
      </c>
      <c r="E507">
        <v>216</v>
      </c>
      <c r="F507">
        <v>68.981481481481481</v>
      </c>
      <c r="G507">
        <v>3.7037037037037033</v>
      </c>
      <c r="H507">
        <v>0.46296296296296291</v>
      </c>
      <c r="I507">
        <v>0.92592592592592582</v>
      </c>
      <c r="J507">
        <v>14.814814814814813</v>
      </c>
      <c r="K507">
        <v>11.111111111111111</v>
      </c>
      <c r="L507">
        <v>0</v>
      </c>
      <c r="M507">
        <v>27.314814814814813</v>
      </c>
    </row>
    <row r="508" spans="1:13">
      <c r="A508" t="s">
        <v>492</v>
      </c>
      <c r="B508">
        <v>2008</v>
      </c>
      <c r="C508" t="s">
        <v>1337</v>
      </c>
      <c r="D508" t="s">
        <v>249</v>
      </c>
      <c r="E508">
        <v>210</v>
      </c>
      <c r="F508">
        <v>70</v>
      </c>
      <c r="G508">
        <v>3.3333333333333335</v>
      </c>
      <c r="H508">
        <v>0.47619047619047622</v>
      </c>
      <c r="I508">
        <v>0.47619047619047622</v>
      </c>
      <c r="J508">
        <v>14.285714285714285</v>
      </c>
      <c r="K508">
        <v>11.428571428571429</v>
      </c>
      <c r="L508">
        <v>0</v>
      </c>
      <c r="M508">
        <v>27.142857142857142</v>
      </c>
    </row>
    <row r="509" spans="1:13">
      <c r="A509" t="s">
        <v>493</v>
      </c>
      <c r="B509">
        <v>2008</v>
      </c>
      <c r="C509" t="s">
        <v>1337</v>
      </c>
      <c r="D509" t="s">
        <v>262</v>
      </c>
      <c r="E509">
        <v>6</v>
      </c>
      <c r="F509">
        <v>33.333333333333329</v>
      </c>
      <c r="G509">
        <v>16.666666666666664</v>
      </c>
      <c r="H509">
        <v>0</v>
      </c>
      <c r="I509">
        <v>16.666666666666664</v>
      </c>
      <c r="J509">
        <v>33.333333333333329</v>
      </c>
      <c r="K509">
        <v>0</v>
      </c>
      <c r="L509">
        <v>0</v>
      </c>
      <c r="M509">
        <v>33.333333333333329</v>
      </c>
    </row>
    <row r="510" spans="1:13">
      <c r="A510" t="s">
        <v>623</v>
      </c>
      <c r="B510">
        <v>2009</v>
      </c>
      <c r="C510" t="s">
        <v>347</v>
      </c>
      <c r="D510" t="s">
        <v>248</v>
      </c>
      <c r="E510">
        <v>3873</v>
      </c>
      <c r="F510">
        <v>58.249419054996132</v>
      </c>
      <c r="G510">
        <v>10.560289181513038</v>
      </c>
      <c r="H510">
        <v>1.8073844564936743</v>
      </c>
      <c r="I510">
        <v>0.20655822359927703</v>
      </c>
      <c r="J510">
        <v>10.792667183062225</v>
      </c>
      <c r="K510">
        <v>18.38368190033566</v>
      </c>
      <c r="L510">
        <v>0</v>
      </c>
      <c r="M510">
        <v>21.249677252775626</v>
      </c>
    </row>
    <row r="511" spans="1:13">
      <c r="A511" t="s">
        <v>624</v>
      </c>
      <c r="B511">
        <v>2009</v>
      </c>
      <c r="C511" t="s">
        <v>347</v>
      </c>
      <c r="D511" t="s">
        <v>249</v>
      </c>
      <c r="E511">
        <v>3782</v>
      </c>
      <c r="F511">
        <v>59.122157588577473</v>
      </c>
      <c r="G511">
        <v>10.523532522474881</v>
      </c>
      <c r="H511">
        <v>1.8244315177154944</v>
      </c>
      <c r="I511">
        <v>0.15864621893178213</v>
      </c>
      <c r="J511">
        <v>10.576414595452142</v>
      </c>
      <c r="K511">
        <v>17.794817556848226</v>
      </c>
      <c r="L511">
        <v>0</v>
      </c>
      <c r="M511">
        <v>20.80909571655209</v>
      </c>
    </row>
    <row r="512" spans="1:13">
      <c r="A512" t="s">
        <v>625</v>
      </c>
      <c r="B512">
        <v>2009</v>
      </c>
      <c r="C512" t="s">
        <v>347</v>
      </c>
      <c r="D512" t="s">
        <v>262</v>
      </c>
      <c r="E512">
        <v>91</v>
      </c>
      <c r="F512">
        <v>21.978021978021978</v>
      </c>
      <c r="G512">
        <v>12.087912087912088</v>
      </c>
      <c r="H512">
        <v>1.098901098901099</v>
      </c>
      <c r="I512">
        <v>2.197802197802198</v>
      </c>
      <c r="J512">
        <v>19.780219780219781</v>
      </c>
      <c r="K512">
        <v>42.857142857142854</v>
      </c>
      <c r="L512">
        <v>0</v>
      </c>
      <c r="M512">
        <v>39.560439560439562</v>
      </c>
    </row>
    <row r="513" spans="1:13">
      <c r="A513" t="s">
        <v>213</v>
      </c>
      <c r="B513">
        <v>2009</v>
      </c>
      <c r="C513" t="s">
        <v>1329</v>
      </c>
      <c r="D513" t="s">
        <v>248</v>
      </c>
      <c r="E513">
        <v>1093</v>
      </c>
      <c r="F513">
        <v>68.984446477584626</v>
      </c>
      <c r="G513">
        <v>7.9597438243366874</v>
      </c>
      <c r="H513">
        <v>2.8362305580969807</v>
      </c>
      <c r="I513">
        <v>0.27447392497712719</v>
      </c>
      <c r="J513">
        <v>8.9661482159194872</v>
      </c>
      <c r="K513">
        <v>10.978956999085087</v>
      </c>
      <c r="L513">
        <v>0</v>
      </c>
      <c r="M513">
        <v>17.840805123513267</v>
      </c>
    </row>
    <row r="514" spans="1:13">
      <c r="A514" t="s">
        <v>214</v>
      </c>
      <c r="B514">
        <v>2009</v>
      </c>
      <c r="C514" t="s">
        <v>1329</v>
      </c>
      <c r="D514" t="s">
        <v>249</v>
      </c>
      <c r="E514">
        <v>1071</v>
      </c>
      <c r="F514">
        <v>69.841269841269835</v>
      </c>
      <c r="G514">
        <v>8.1232492997198875</v>
      </c>
      <c r="H514">
        <v>2.6143790849673203</v>
      </c>
      <c r="I514">
        <v>0.18674136321195145</v>
      </c>
      <c r="J514">
        <v>8.9635854341736696</v>
      </c>
      <c r="K514">
        <v>10.270774976657329</v>
      </c>
      <c r="L514">
        <v>0</v>
      </c>
      <c r="M514">
        <v>17.460317460317459</v>
      </c>
    </row>
    <row r="515" spans="1:13">
      <c r="A515" t="s">
        <v>215</v>
      </c>
      <c r="B515">
        <v>2009</v>
      </c>
      <c r="C515" t="s">
        <v>1329</v>
      </c>
      <c r="D515" t="s">
        <v>262</v>
      </c>
      <c r="E515">
        <v>22</v>
      </c>
      <c r="F515">
        <v>27.27272727272727</v>
      </c>
      <c r="G515">
        <v>0</v>
      </c>
      <c r="H515">
        <v>13.636363636363635</v>
      </c>
      <c r="I515">
        <v>4.5454545454545459</v>
      </c>
      <c r="J515">
        <v>9.0909090909090917</v>
      </c>
      <c r="K515">
        <v>45.454545454545453</v>
      </c>
      <c r="L515">
        <v>0</v>
      </c>
      <c r="M515">
        <v>36.363636363636367</v>
      </c>
    </row>
    <row r="516" spans="1:13">
      <c r="A516" t="s">
        <v>216</v>
      </c>
      <c r="B516">
        <v>2009</v>
      </c>
      <c r="C516" t="s">
        <v>1330</v>
      </c>
      <c r="D516" t="s">
        <v>248</v>
      </c>
      <c r="E516">
        <v>4244</v>
      </c>
      <c r="F516">
        <v>68.308199811498582</v>
      </c>
      <c r="G516">
        <v>6.9274269557021677</v>
      </c>
      <c r="H516">
        <v>1.3195098963242224</v>
      </c>
      <c r="I516">
        <v>0.70688030160226201</v>
      </c>
      <c r="J516">
        <v>9.0480678605089544</v>
      </c>
      <c r="K516">
        <v>13.666352497643732</v>
      </c>
      <c r="L516">
        <v>2.35626767200754E-2</v>
      </c>
      <c r="M516">
        <v>18.402450518378888</v>
      </c>
    </row>
    <row r="517" spans="1:13">
      <c r="A517" t="s">
        <v>217</v>
      </c>
      <c r="B517">
        <v>2009</v>
      </c>
      <c r="C517" t="s">
        <v>1330</v>
      </c>
      <c r="D517" t="s">
        <v>249</v>
      </c>
      <c r="E517">
        <v>4083</v>
      </c>
      <c r="F517">
        <v>69.899583639480781</v>
      </c>
      <c r="G517">
        <v>6.8577026696056826</v>
      </c>
      <c r="H517">
        <v>1.3470487386725447</v>
      </c>
      <c r="I517">
        <v>0.44085231447465101</v>
      </c>
      <c r="J517">
        <v>8.7680626989958359</v>
      </c>
      <c r="K517">
        <v>12.662258143521921</v>
      </c>
      <c r="L517">
        <v>2.449179524859172E-2</v>
      </c>
      <c r="M517">
        <v>18.148420279206466</v>
      </c>
    </row>
    <row r="518" spans="1:13">
      <c r="A518" t="s">
        <v>218</v>
      </c>
      <c r="B518">
        <v>2009</v>
      </c>
      <c r="C518" t="s">
        <v>1330</v>
      </c>
      <c r="D518" t="s">
        <v>262</v>
      </c>
      <c r="E518">
        <v>161</v>
      </c>
      <c r="F518">
        <v>27.950310559006208</v>
      </c>
      <c r="G518">
        <v>8.695652173913043</v>
      </c>
      <c r="H518">
        <v>0.6211180124223602</v>
      </c>
      <c r="I518">
        <v>7.4534161490683228</v>
      </c>
      <c r="J518">
        <v>16.149068322981368</v>
      </c>
      <c r="K518">
        <v>39.130434782608695</v>
      </c>
      <c r="L518">
        <v>0</v>
      </c>
      <c r="M518">
        <v>24.844720496894411</v>
      </c>
    </row>
    <row r="519" spans="1:13">
      <c r="A519" t="s">
        <v>626</v>
      </c>
      <c r="B519">
        <v>2009</v>
      </c>
      <c r="C519" t="s">
        <v>349</v>
      </c>
      <c r="D519" t="s">
        <v>248</v>
      </c>
      <c r="E519">
        <v>12975</v>
      </c>
      <c r="F519">
        <v>58.843930635838149</v>
      </c>
      <c r="G519">
        <v>8.8323699421965323</v>
      </c>
      <c r="H519">
        <v>3.5375722543352603</v>
      </c>
      <c r="I519">
        <v>0.30828516377649329</v>
      </c>
      <c r="J519">
        <v>12.393063583815028</v>
      </c>
      <c r="K519">
        <v>16.038535645472063</v>
      </c>
      <c r="L519">
        <v>4.6242774566473993E-2</v>
      </c>
      <c r="M519">
        <v>24.816955684007709</v>
      </c>
    </row>
    <row r="520" spans="1:13">
      <c r="A520" t="s">
        <v>627</v>
      </c>
      <c r="B520">
        <v>2009</v>
      </c>
      <c r="C520" t="s">
        <v>349</v>
      </c>
      <c r="D520" t="s">
        <v>249</v>
      </c>
      <c r="E520">
        <v>12633</v>
      </c>
      <c r="F520">
        <v>60.017414707512074</v>
      </c>
      <c r="G520">
        <v>8.9052481595820474</v>
      </c>
      <c r="H520">
        <v>3.5858465922583709</v>
      </c>
      <c r="I520">
        <v>0.22955750811367057</v>
      </c>
      <c r="J520">
        <v>11.691601361513497</v>
      </c>
      <c r="K520">
        <v>15.522837014169239</v>
      </c>
      <c r="L520">
        <v>4.7494656851104253E-2</v>
      </c>
      <c r="M520">
        <v>24.990105279822686</v>
      </c>
    </row>
    <row r="521" spans="1:13">
      <c r="A521" t="s">
        <v>628</v>
      </c>
      <c r="B521">
        <v>2009</v>
      </c>
      <c r="C521" t="s">
        <v>349</v>
      </c>
      <c r="D521" t="s">
        <v>262</v>
      </c>
      <c r="E521">
        <v>342</v>
      </c>
      <c r="F521">
        <v>15.497076023391813</v>
      </c>
      <c r="G521">
        <v>6.140350877192982</v>
      </c>
      <c r="H521">
        <v>1.7543859649122806</v>
      </c>
      <c r="I521">
        <v>3.2163742690058479</v>
      </c>
      <c r="J521">
        <v>38.304093567251464</v>
      </c>
      <c r="K521">
        <v>35.087719298245609</v>
      </c>
      <c r="L521">
        <v>0</v>
      </c>
      <c r="M521">
        <v>18.421052631578945</v>
      </c>
    </row>
    <row r="522" spans="1:13">
      <c r="A522" t="s">
        <v>219</v>
      </c>
      <c r="B522">
        <v>2009</v>
      </c>
      <c r="C522" t="s">
        <v>1333</v>
      </c>
      <c r="D522" t="s">
        <v>248</v>
      </c>
      <c r="E522">
        <v>3241</v>
      </c>
      <c r="F522">
        <v>60.351743289108292</v>
      </c>
      <c r="G522">
        <v>8.886146251157049</v>
      </c>
      <c r="H522">
        <v>3.7642702869484728</v>
      </c>
      <c r="I522">
        <v>0.37025609379821045</v>
      </c>
      <c r="J522">
        <v>12.156741746374577</v>
      </c>
      <c r="K522">
        <v>14.47084233261339</v>
      </c>
      <c r="L522">
        <v>0</v>
      </c>
      <c r="M522">
        <v>26.164763961740206</v>
      </c>
    </row>
    <row r="523" spans="1:13">
      <c r="A523" t="s">
        <v>220</v>
      </c>
      <c r="B523">
        <v>2009</v>
      </c>
      <c r="C523" t="s">
        <v>1333</v>
      </c>
      <c r="D523" t="s">
        <v>249</v>
      </c>
      <c r="E523">
        <v>3133</v>
      </c>
      <c r="F523">
        <v>61.825726141078839</v>
      </c>
      <c r="G523">
        <v>8.8094478135971919</v>
      </c>
      <c r="H523">
        <v>3.7025215448451965</v>
      </c>
      <c r="I523">
        <v>0.12767315671879986</v>
      </c>
      <c r="J523">
        <v>11.522502393871688</v>
      </c>
      <c r="K523">
        <v>14.012128949888286</v>
      </c>
      <c r="L523">
        <v>0</v>
      </c>
      <c r="M523">
        <v>26.300670284072776</v>
      </c>
    </row>
    <row r="524" spans="1:13">
      <c r="A524" t="s">
        <v>221</v>
      </c>
      <c r="B524">
        <v>2009</v>
      </c>
      <c r="C524" t="s">
        <v>1333</v>
      </c>
      <c r="D524" t="s">
        <v>262</v>
      </c>
      <c r="E524">
        <v>108</v>
      </c>
      <c r="F524">
        <v>17.592592592592592</v>
      </c>
      <c r="G524">
        <v>11.111111111111111</v>
      </c>
      <c r="H524">
        <v>5.5555555555555554</v>
      </c>
      <c r="I524">
        <v>7.4074074074074066</v>
      </c>
      <c r="J524">
        <v>30.555555555555557</v>
      </c>
      <c r="K524">
        <v>27.777777777777779</v>
      </c>
      <c r="L524">
        <v>0</v>
      </c>
      <c r="M524">
        <v>22.222222222222221</v>
      </c>
    </row>
    <row r="525" spans="1:13">
      <c r="A525" t="s">
        <v>222</v>
      </c>
      <c r="B525">
        <v>2009</v>
      </c>
      <c r="C525" t="s">
        <v>1334</v>
      </c>
      <c r="D525" t="s">
        <v>248</v>
      </c>
      <c r="E525">
        <v>7325</v>
      </c>
      <c r="F525">
        <v>60.491467576791813</v>
      </c>
      <c r="G525">
        <v>8.3003412969283286</v>
      </c>
      <c r="H525">
        <v>2.7576791808873722</v>
      </c>
      <c r="I525">
        <v>0.32764505119453924</v>
      </c>
      <c r="J525">
        <v>11.767918088737202</v>
      </c>
      <c r="K525">
        <v>16.300341296928327</v>
      </c>
      <c r="L525">
        <v>5.4607508532423209E-2</v>
      </c>
      <c r="M525">
        <v>19.631399317406142</v>
      </c>
    </row>
    <row r="526" spans="1:13">
      <c r="A526" t="s">
        <v>223</v>
      </c>
      <c r="B526">
        <v>2009</v>
      </c>
      <c r="C526" t="s">
        <v>1334</v>
      </c>
      <c r="D526" t="s">
        <v>249</v>
      </c>
      <c r="E526">
        <v>7088</v>
      </c>
      <c r="F526">
        <v>61.780474040632051</v>
      </c>
      <c r="G526">
        <v>8.3380361173814901</v>
      </c>
      <c r="H526">
        <v>2.765237020316027</v>
      </c>
      <c r="I526">
        <v>0.15519187358916478</v>
      </c>
      <c r="J526">
        <v>11.159706546275396</v>
      </c>
      <c r="K526">
        <v>15.744920993227989</v>
      </c>
      <c r="L526">
        <v>5.6433408577878097E-2</v>
      </c>
      <c r="M526">
        <v>19.610609480812641</v>
      </c>
    </row>
    <row r="527" spans="1:13">
      <c r="A527" t="s">
        <v>224</v>
      </c>
      <c r="B527">
        <v>2009</v>
      </c>
      <c r="C527" t="s">
        <v>1334</v>
      </c>
      <c r="D527" t="s">
        <v>262</v>
      </c>
      <c r="E527">
        <v>237</v>
      </c>
      <c r="F527">
        <v>21.940928270042196</v>
      </c>
      <c r="G527">
        <v>7.1729957805907167</v>
      </c>
      <c r="H527">
        <v>2.5316455696202533</v>
      </c>
      <c r="I527">
        <v>5.485232067510549</v>
      </c>
      <c r="J527">
        <v>29.957805907172997</v>
      </c>
      <c r="K527">
        <v>32.911392405063289</v>
      </c>
      <c r="L527">
        <v>0</v>
      </c>
      <c r="M527">
        <v>20.253164556962027</v>
      </c>
    </row>
    <row r="528" spans="1:13">
      <c r="A528" t="s">
        <v>225</v>
      </c>
      <c r="B528">
        <v>2009</v>
      </c>
      <c r="C528" t="s">
        <v>1328</v>
      </c>
      <c r="D528" t="s">
        <v>249</v>
      </c>
      <c r="E528">
        <v>56601</v>
      </c>
      <c r="F528">
        <v>61.783360718008517</v>
      </c>
      <c r="G528">
        <v>9.7754456635041791</v>
      </c>
      <c r="H528">
        <v>3.3073620607409766</v>
      </c>
      <c r="I528">
        <v>0.24204519354781717</v>
      </c>
      <c r="J528">
        <v>10.047525662090775</v>
      </c>
      <c r="K528">
        <v>14.805392130881078</v>
      </c>
      <c r="L528">
        <v>3.8868571226656767E-2</v>
      </c>
      <c r="M528">
        <v>21.731064822176286</v>
      </c>
    </row>
    <row r="529" spans="1:13">
      <c r="A529" t="s">
        <v>226</v>
      </c>
      <c r="B529">
        <v>2009</v>
      </c>
      <c r="C529" t="s">
        <v>1328</v>
      </c>
      <c r="D529" t="s">
        <v>262</v>
      </c>
      <c r="E529">
        <v>1786</v>
      </c>
      <c r="F529">
        <v>19.372900335946248</v>
      </c>
      <c r="G529">
        <v>7.8387458006718926</v>
      </c>
      <c r="H529">
        <v>2.1276595744680851</v>
      </c>
      <c r="I529">
        <v>6.2150055991041429</v>
      </c>
      <c r="J529">
        <v>29.283314669652853</v>
      </c>
      <c r="K529">
        <v>35.162374020156776</v>
      </c>
      <c r="L529">
        <v>0</v>
      </c>
      <c r="M529">
        <v>23.180291153415453</v>
      </c>
    </row>
    <row r="530" spans="1:13">
      <c r="A530" t="s">
        <v>227</v>
      </c>
      <c r="B530">
        <v>2009</v>
      </c>
      <c r="C530" t="s">
        <v>1328</v>
      </c>
      <c r="D530" t="s">
        <v>248</v>
      </c>
      <c r="E530">
        <v>58387</v>
      </c>
      <c r="F530">
        <v>60.486067103978627</v>
      </c>
      <c r="G530">
        <v>9.7162039495093087</v>
      </c>
      <c r="H530">
        <v>3.2712761402366968</v>
      </c>
      <c r="I530">
        <v>0.42475208522445063</v>
      </c>
      <c r="J530">
        <v>10.63592923082193</v>
      </c>
      <c r="K530">
        <v>15.428091869765531</v>
      </c>
      <c r="L530">
        <v>3.767962046345933E-2</v>
      </c>
      <c r="M530">
        <v>21.775395207837363</v>
      </c>
    </row>
    <row r="531" spans="1:13">
      <c r="A531" t="s">
        <v>228</v>
      </c>
      <c r="B531">
        <v>2009</v>
      </c>
      <c r="C531" t="s">
        <v>1332</v>
      </c>
      <c r="D531" t="s">
        <v>248</v>
      </c>
      <c r="E531">
        <v>6230</v>
      </c>
      <c r="F531">
        <v>58.426966292134829</v>
      </c>
      <c r="G531">
        <v>8.7319422150882833</v>
      </c>
      <c r="H531">
        <v>6.2600321027287329</v>
      </c>
      <c r="I531">
        <v>0.6902086677367576</v>
      </c>
      <c r="J531">
        <v>9.0529695024077057</v>
      </c>
      <c r="K531">
        <v>16.837881219903693</v>
      </c>
      <c r="L531">
        <v>0</v>
      </c>
      <c r="M531">
        <v>22.792937399678973</v>
      </c>
    </row>
    <row r="532" spans="1:13">
      <c r="A532" t="s">
        <v>229</v>
      </c>
      <c r="B532">
        <v>2009</v>
      </c>
      <c r="C532" t="s">
        <v>1332</v>
      </c>
      <c r="D532" t="s">
        <v>249</v>
      </c>
      <c r="E532">
        <v>6023</v>
      </c>
      <c r="F532">
        <v>59.787481321600531</v>
      </c>
      <c r="G532">
        <v>8.9158226797277091</v>
      </c>
      <c r="H532">
        <v>6.309148264984227</v>
      </c>
      <c r="I532">
        <v>0.33206043499916982</v>
      </c>
      <c r="J532">
        <v>8.5671592229785816</v>
      </c>
      <c r="K532">
        <v>16.088328075709779</v>
      </c>
      <c r="L532">
        <v>0</v>
      </c>
      <c r="M532">
        <v>22.712933753943219</v>
      </c>
    </row>
    <row r="533" spans="1:13">
      <c r="A533" t="s">
        <v>230</v>
      </c>
      <c r="B533">
        <v>2009</v>
      </c>
      <c r="C533" t="s">
        <v>1332</v>
      </c>
      <c r="D533" t="s">
        <v>262</v>
      </c>
      <c r="E533">
        <v>207</v>
      </c>
      <c r="F533">
        <v>18.840579710144929</v>
      </c>
      <c r="G533">
        <v>3.3816425120772946</v>
      </c>
      <c r="H533">
        <v>4.8309178743961354</v>
      </c>
      <c r="I533">
        <v>11.111111111111111</v>
      </c>
      <c r="J533">
        <v>23.188405797101449</v>
      </c>
      <c r="K533">
        <v>38.647342995169083</v>
      </c>
      <c r="L533">
        <v>0</v>
      </c>
      <c r="M533">
        <v>25.120772946859905</v>
      </c>
    </row>
    <row r="534" spans="1:13">
      <c r="A534" t="s">
        <v>494</v>
      </c>
      <c r="B534">
        <v>2009</v>
      </c>
      <c r="C534" t="s">
        <v>1336</v>
      </c>
      <c r="D534" t="s">
        <v>248</v>
      </c>
      <c r="E534">
        <v>203</v>
      </c>
      <c r="F534">
        <v>57.142857142857139</v>
      </c>
      <c r="G534">
        <v>4.9261083743842367</v>
      </c>
      <c r="H534">
        <v>2.4630541871921183</v>
      </c>
      <c r="I534">
        <v>0</v>
      </c>
      <c r="J534">
        <v>13.300492610837439</v>
      </c>
      <c r="K534">
        <v>19.704433497536947</v>
      </c>
      <c r="L534">
        <v>2.4630541871921183</v>
      </c>
      <c r="M534">
        <v>15.270935960591133</v>
      </c>
    </row>
    <row r="535" spans="1:13">
      <c r="A535" t="s">
        <v>495</v>
      </c>
      <c r="B535">
        <v>2009</v>
      </c>
      <c r="C535" t="s">
        <v>1336</v>
      </c>
      <c r="D535" t="s">
        <v>249</v>
      </c>
      <c r="E535">
        <v>195</v>
      </c>
      <c r="F535">
        <v>59.487179487179489</v>
      </c>
      <c r="G535">
        <v>5.1282051282051277</v>
      </c>
      <c r="H535">
        <v>2.5641025641025639</v>
      </c>
      <c r="I535">
        <v>0</v>
      </c>
      <c r="J535">
        <v>12.820512820512819</v>
      </c>
      <c r="K535">
        <v>17.435897435897434</v>
      </c>
      <c r="L535">
        <v>2.5641025641025639</v>
      </c>
      <c r="M535">
        <v>13.846153846153847</v>
      </c>
    </row>
    <row r="536" spans="1:13">
      <c r="A536" t="s">
        <v>496</v>
      </c>
      <c r="B536">
        <v>2009</v>
      </c>
      <c r="C536" t="s">
        <v>1336</v>
      </c>
      <c r="D536" t="s">
        <v>262</v>
      </c>
      <c r="E536">
        <v>8</v>
      </c>
      <c r="F536">
        <v>0</v>
      </c>
      <c r="G536">
        <v>0</v>
      </c>
      <c r="H536">
        <v>0</v>
      </c>
      <c r="I536">
        <v>0</v>
      </c>
      <c r="J536">
        <v>25</v>
      </c>
      <c r="K536">
        <v>75</v>
      </c>
      <c r="L536">
        <v>0</v>
      </c>
      <c r="M536">
        <v>50</v>
      </c>
    </row>
    <row r="537" spans="1:13">
      <c r="A537" t="s">
        <v>231</v>
      </c>
      <c r="B537">
        <v>2009</v>
      </c>
      <c r="C537" t="s">
        <v>1335</v>
      </c>
      <c r="D537" t="s">
        <v>248</v>
      </c>
      <c r="E537">
        <v>9534</v>
      </c>
      <c r="F537">
        <v>56.912104048667921</v>
      </c>
      <c r="G537">
        <v>14.778686805118523</v>
      </c>
      <c r="H537">
        <v>2.9788126704426263</v>
      </c>
      <c r="I537">
        <v>0.44052863436123352</v>
      </c>
      <c r="J537">
        <v>9.74407384099014</v>
      </c>
      <c r="K537">
        <v>15.135305223410949</v>
      </c>
      <c r="L537">
        <v>1.04887770086008E-2</v>
      </c>
      <c r="M537">
        <v>20.662890706943571</v>
      </c>
    </row>
    <row r="538" spans="1:13">
      <c r="A538" t="s">
        <v>232</v>
      </c>
      <c r="B538">
        <v>2009</v>
      </c>
      <c r="C538" t="s">
        <v>1335</v>
      </c>
      <c r="D538" t="s">
        <v>249</v>
      </c>
      <c r="E538">
        <v>9217</v>
      </c>
      <c r="F538">
        <v>58.370402517087996</v>
      </c>
      <c r="G538">
        <v>14.852989041987632</v>
      </c>
      <c r="H538">
        <v>3.0487143322122168</v>
      </c>
      <c r="I538">
        <v>0.27123792991211892</v>
      </c>
      <c r="J538">
        <v>9.0050992730823474</v>
      </c>
      <c r="K538">
        <v>14.44070738852121</v>
      </c>
      <c r="L538">
        <v>1.084951719648476E-2</v>
      </c>
      <c r="M538">
        <v>20.559835087338612</v>
      </c>
    </row>
    <row r="539" spans="1:13">
      <c r="A539" t="s">
        <v>233</v>
      </c>
      <c r="B539">
        <v>2009</v>
      </c>
      <c r="C539" t="s">
        <v>1335</v>
      </c>
      <c r="D539" t="s">
        <v>262</v>
      </c>
      <c r="E539">
        <v>317</v>
      </c>
      <c r="F539">
        <v>14.511041009463725</v>
      </c>
      <c r="G539">
        <v>12.618296529968454</v>
      </c>
      <c r="H539">
        <v>0.94637223974763407</v>
      </c>
      <c r="I539">
        <v>5.3627760252365935</v>
      </c>
      <c r="J539">
        <v>31.230283911671926</v>
      </c>
      <c r="K539">
        <v>35.331230283911673</v>
      </c>
      <c r="L539">
        <v>0</v>
      </c>
      <c r="M539">
        <v>23.65930599369085</v>
      </c>
    </row>
    <row r="540" spans="1:13">
      <c r="A540" t="s">
        <v>234</v>
      </c>
      <c r="B540">
        <v>2009</v>
      </c>
      <c r="C540" t="s">
        <v>1338</v>
      </c>
      <c r="D540" t="s">
        <v>248</v>
      </c>
      <c r="E540">
        <v>4300</v>
      </c>
      <c r="F540">
        <v>64.023255813953483</v>
      </c>
      <c r="G540">
        <v>10.302325581395348</v>
      </c>
      <c r="H540">
        <v>2.4883720930232558</v>
      </c>
      <c r="I540">
        <v>0.48837209302325579</v>
      </c>
      <c r="J540">
        <v>9.6511627906976738</v>
      </c>
      <c r="K540">
        <v>13.046511627906977</v>
      </c>
      <c r="L540">
        <v>0</v>
      </c>
      <c r="M540">
        <v>21.604651162790699</v>
      </c>
    </row>
    <row r="541" spans="1:13">
      <c r="A541" t="s">
        <v>235</v>
      </c>
      <c r="B541">
        <v>2009</v>
      </c>
      <c r="C541" t="s">
        <v>1338</v>
      </c>
      <c r="D541" t="s">
        <v>249</v>
      </c>
      <c r="E541">
        <v>4183</v>
      </c>
      <c r="F541">
        <v>65.096820463781981</v>
      </c>
      <c r="G541">
        <v>10.494860148218981</v>
      </c>
      <c r="H541">
        <v>2.5340664594788431</v>
      </c>
      <c r="I541">
        <v>0.31078173559646188</v>
      </c>
      <c r="J541">
        <v>8.9648577575902451</v>
      </c>
      <c r="K541">
        <v>12.598613435333492</v>
      </c>
      <c r="L541">
        <v>0</v>
      </c>
      <c r="M541">
        <v>21.20487688262013</v>
      </c>
    </row>
    <row r="542" spans="1:13">
      <c r="A542" t="s">
        <v>236</v>
      </c>
      <c r="B542">
        <v>2009</v>
      </c>
      <c r="C542" t="s">
        <v>1338</v>
      </c>
      <c r="D542" t="s">
        <v>262</v>
      </c>
      <c r="E542">
        <v>117</v>
      </c>
      <c r="F542">
        <v>25.641025641025639</v>
      </c>
      <c r="G542">
        <v>3.4188034188034191</v>
      </c>
      <c r="H542">
        <v>0.85470085470085477</v>
      </c>
      <c r="I542">
        <v>6.8376068376068382</v>
      </c>
      <c r="J542">
        <v>34.188034188034187</v>
      </c>
      <c r="K542">
        <v>29.059829059829063</v>
      </c>
      <c r="L542">
        <v>0</v>
      </c>
      <c r="M542">
        <v>35.897435897435898</v>
      </c>
    </row>
    <row r="543" spans="1:13">
      <c r="A543" t="s">
        <v>237</v>
      </c>
      <c r="B543">
        <v>2009</v>
      </c>
      <c r="C543" t="s">
        <v>1331</v>
      </c>
      <c r="D543" t="s">
        <v>248</v>
      </c>
      <c r="E543">
        <v>3299</v>
      </c>
      <c r="F543">
        <v>63.807214307365868</v>
      </c>
      <c r="G543">
        <v>10.306153379812063</v>
      </c>
      <c r="H543">
        <v>3.9102758411639891</v>
      </c>
      <c r="I543">
        <v>0.45468323734464994</v>
      </c>
      <c r="J543">
        <v>7.9114883297969074</v>
      </c>
      <c r="K543">
        <v>13.488936041224614</v>
      </c>
      <c r="L543">
        <v>0.12124886329190664</v>
      </c>
      <c r="M543">
        <v>21.127614428614734</v>
      </c>
    </row>
    <row r="544" spans="1:13">
      <c r="A544" t="s">
        <v>238</v>
      </c>
      <c r="B544">
        <v>2009</v>
      </c>
      <c r="C544" t="s">
        <v>1331</v>
      </c>
      <c r="D544" t="s">
        <v>249</v>
      </c>
      <c r="E544">
        <v>3179</v>
      </c>
      <c r="F544">
        <v>65.366467442592011</v>
      </c>
      <c r="G544">
        <v>10.412079270210759</v>
      </c>
      <c r="H544">
        <v>4.0578798364265491</v>
      </c>
      <c r="I544">
        <v>0.12582573136206354</v>
      </c>
      <c r="J544">
        <v>7.2349795533186532</v>
      </c>
      <c r="K544">
        <v>12.676942434727904</v>
      </c>
      <c r="L544">
        <v>0.12582573136206354</v>
      </c>
      <c r="M544">
        <v>21.54765649575338</v>
      </c>
    </row>
    <row r="545" spans="1:13">
      <c r="A545" t="s">
        <v>239</v>
      </c>
      <c r="B545">
        <v>2009</v>
      </c>
      <c r="C545" t="s">
        <v>1331</v>
      </c>
      <c r="D545" t="s">
        <v>262</v>
      </c>
      <c r="E545">
        <v>120</v>
      </c>
      <c r="F545">
        <v>22.5</v>
      </c>
      <c r="G545">
        <v>7.5</v>
      </c>
      <c r="H545">
        <v>0</v>
      </c>
      <c r="I545">
        <v>9.1666666666666661</v>
      </c>
      <c r="J545">
        <v>25.833333333333336</v>
      </c>
      <c r="K545">
        <v>35</v>
      </c>
      <c r="L545">
        <v>0</v>
      </c>
      <c r="M545">
        <v>10</v>
      </c>
    </row>
    <row r="546" spans="1:13">
      <c r="A546" t="s">
        <v>497</v>
      </c>
      <c r="B546">
        <v>2009</v>
      </c>
      <c r="C546" t="s">
        <v>1339</v>
      </c>
      <c r="D546" t="s">
        <v>248</v>
      </c>
      <c r="E546">
        <v>247</v>
      </c>
      <c r="F546">
        <v>64.777327935222672</v>
      </c>
      <c r="G546">
        <v>9.7165991902834001</v>
      </c>
      <c r="H546">
        <v>1.214574898785425</v>
      </c>
      <c r="I546">
        <v>0.40485829959514169</v>
      </c>
      <c r="J546">
        <v>9.3117408906882595</v>
      </c>
      <c r="K546">
        <v>14.17004048582996</v>
      </c>
      <c r="L546">
        <v>0.40485829959514169</v>
      </c>
      <c r="M546">
        <v>24.696356275303643</v>
      </c>
    </row>
    <row r="547" spans="1:13">
      <c r="A547" t="s">
        <v>498</v>
      </c>
      <c r="B547">
        <v>2009</v>
      </c>
      <c r="C547" t="s">
        <v>1339</v>
      </c>
      <c r="D547" t="s">
        <v>249</v>
      </c>
      <c r="E547">
        <v>237</v>
      </c>
      <c r="F547">
        <v>66.666666666666657</v>
      </c>
      <c r="G547">
        <v>9.7046413502109701</v>
      </c>
      <c r="H547">
        <v>1.2658227848101267</v>
      </c>
      <c r="I547">
        <v>0</v>
      </c>
      <c r="J547">
        <v>8.8607594936708853</v>
      </c>
      <c r="K547">
        <v>13.080168776371309</v>
      </c>
      <c r="L547">
        <v>0.42194092827004215</v>
      </c>
      <c r="M547">
        <v>25.738396624472575</v>
      </c>
    </row>
    <row r="548" spans="1:13">
      <c r="A548" t="s">
        <v>499</v>
      </c>
      <c r="B548">
        <v>2009</v>
      </c>
      <c r="C548" t="s">
        <v>1339</v>
      </c>
      <c r="D548" t="s">
        <v>262</v>
      </c>
      <c r="E548">
        <v>10</v>
      </c>
      <c r="F548">
        <v>20</v>
      </c>
      <c r="G548">
        <v>10</v>
      </c>
      <c r="H548">
        <v>0</v>
      </c>
      <c r="I548">
        <v>10</v>
      </c>
      <c r="J548">
        <v>20</v>
      </c>
      <c r="K548">
        <v>40</v>
      </c>
      <c r="L548">
        <v>0</v>
      </c>
      <c r="M548">
        <v>0</v>
      </c>
    </row>
    <row r="549" spans="1:13">
      <c r="A549" t="s">
        <v>629</v>
      </c>
      <c r="B549">
        <v>2009</v>
      </c>
      <c r="C549" t="s">
        <v>348</v>
      </c>
      <c r="D549" t="s">
        <v>248</v>
      </c>
      <c r="E549">
        <v>1394</v>
      </c>
      <c r="F549">
        <v>66.355810616929702</v>
      </c>
      <c r="G549">
        <v>2.654232424677188</v>
      </c>
      <c r="H549">
        <v>3.0129124820659969</v>
      </c>
      <c r="I549">
        <v>0.57388809182209477</v>
      </c>
      <c r="J549">
        <v>12.195121951219512</v>
      </c>
      <c r="K549">
        <v>15.208034433285508</v>
      </c>
      <c r="L549">
        <v>0</v>
      </c>
      <c r="M549">
        <v>15.279770444763271</v>
      </c>
    </row>
    <row r="550" spans="1:13">
      <c r="A550" t="s">
        <v>630</v>
      </c>
      <c r="B550">
        <v>2009</v>
      </c>
      <c r="C550" t="s">
        <v>348</v>
      </c>
      <c r="D550" t="s">
        <v>249</v>
      </c>
      <c r="E550">
        <v>1368</v>
      </c>
      <c r="F550">
        <v>67.397660818713447</v>
      </c>
      <c r="G550">
        <v>2.5584795321637426</v>
      </c>
      <c r="H550">
        <v>3.070175438596491</v>
      </c>
      <c r="I550">
        <v>0.36549707602339176</v>
      </c>
      <c r="J550">
        <v>11.403508771929824</v>
      </c>
      <c r="K550">
        <v>15.204678362573098</v>
      </c>
      <c r="L550">
        <v>0</v>
      </c>
      <c r="M550">
        <v>15.277777777777779</v>
      </c>
    </row>
    <row r="551" spans="1:13">
      <c r="A551" t="s">
        <v>631</v>
      </c>
      <c r="B551">
        <v>2009</v>
      </c>
      <c r="C551" t="s">
        <v>348</v>
      </c>
      <c r="D551" t="s">
        <v>262</v>
      </c>
      <c r="E551">
        <v>26</v>
      </c>
      <c r="F551">
        <v>11.538461538461538</v>
      </c>
      <c r="G551">
        <v>7.6923076923076925</v>
      </c>
      <c r="H551">
        <v>0</v>
      </c>
      <c r="I551">
        <v>11.538461538461538</v>
      </c>
      <c r="J551">
        <v>53.846153846153847</v>
      </c>
      <c r="K551">
        <v>15.384615384615385</v>
      </c>
      <c r="L551">
        <v>0</v>
      </c>
      <c r="M551">
        <v>15.384615384615385</v>
      </c>
    </row>
    <row r="552" spans="1:13">
      <c r="A552" t="s">
        <v>500</v>
      </c>
      <c r="B552">
        <v>2009</v>
      </c>
      <c r="C552" t="s">
        <v>1337</v>
      </c>
      <c r="D552" t="s">
        <v>248</v>
      </c>
      <c r="E552">
        <v>259</v>
      </c>
      <c r="F552">
        <v>62.162162162162161</v>
      </c>
      <c r="G552">
        <v>3.8610038610038608</v>
      </c>
      <c r="H552">
        <v>3.0888030888030888</v>
      </c>
      <c r="I552">
        <v>0</v>
      </c>
      <c r="J552">
        <v>15.057915057915059</v>
      </c>
      <c r="K552">
        <v>15.83011583011583</v>
      </c>
      <c r="L552">
        <v>0</v>
      </c>
      <c r="M552">
        <v>23.938223938223938</v>
      </c>
    </row>
    <row r="553" spans="1:13">
      <c r="A553" t="s">
        <v>501</v>
      </c>
      <c r="B553">
        <v>2009</v>
      </c>
      <c r="C553" t="s">
        <v>1337</v>
      </c>
      <c r="D553" t="s">
        <v>249</v>
      </c>
      <c r="E553">
        <v>245</v>
      </c>
      <c r="F553">
        <v>64.08163265306122</v>
      </c>
      <c r="G553">
        <v>3.6734693877551026</v>
      </c>
      <c r="H553">
        <v>2.8571428571428572</v>
      </c>
      <c r="I553">
        <v>0</v>
      </c>
      <c r="J553">
        <v>14.285714285714285</v>
      </c>
      <c r="K553">
        <v>15.102040816326531</v>
      </c>
      <c r="L553">
        <v>0</v>
      </c>
      <c r="M553">
        <v>23.673469387755102</v>
      </c>
    </row>
    <row r="554" spans="1:13">
      <c r="A554" t="s">
        <v>502</v>
      </c>
      <c r="B554">
        <v>2009</v>
      </c>
      <c r="C554" t="s">
        <v>1337</v>
      </c>
      <c r="D554" t="s">
        <v>262</v>
      </c>
      <c r="E554">
        <v>14</v>
      </c>
      <c r="F554">
        <v>28.571428571428569</v>
      </c>
      <c r="G554">
        <v>7.1428571428571423</v>
      </c>
      <c r="H554">
        <v>7.1428571428571423</v>
      </c>
      <c r="I554">
        <v>0</v>
      </c>
      <c r="J554">
        <v>28.571428571428569</v>
      </c>
      <c r="K554">
        <v>28.571428571428569</v>
      </c>
      <c r="L554">
        <v>0</v>
      </c>
      <c r="M554">
        <v>28.571428571428569</v>
      </c>
    </row>
    <row r="555" spans="1:13">
      <c r="A555" t="s">
        <v>632</v>
      </c>
      <c r="B555">
        <v>2010</v>
      </c>
      <c r="C555" t="s">
        <v>347</v>
      </c>
      <c r="D555" t="s">
        <v>248</v>
      </c>
      <c r="E555">
        <v>3768</v>
      </c>
      <c r="F555">
        <v>57.749469214437369</v>
      </c>
      <c r="G555">
        <v>10.005307855626327</v>
      </c>
      <c r="H555">
        <v>2.7866242038216562</v>
      </c>
      <c r="I555">
        <v>0.34501061571125269</v>
      </c>
      <c r="J555">
        <v>11.624203821656051</v>
      </c>
      <c r="K555">
        <v>17.40976645435244</v>
      </c>
      <c r="L555">
        <v>7.9617834394904469E-2</v>
      </c>
      <c r="M555">
        <v>22.611464968152866</v>
      </c>
    </row>
    <row r="556" spans="1:13">
      <c r="A556" t="s">
        <v>633</v>
      </c>
      <c r="B556">
        <v>2010</v>
      </c>
      <c r="C556" t="s">
        <v>347</v>
      </c>
      <c r="D556" t="s">
        <v>249</v>
      </c>
      <c r="E556">
        <v>3661</v>
      </c>
      <c r="F556">
        <v>58.809068560502595</v>
      </c>
      <c r="G556">
        <v>10.051898388418465</v>
      </c>
      <c r="H556">
        <v>2.7314941272876263</v>
      </c>
      <c r="I556">
        <v>0.16388964763725758</v>
      </c>
      <c r="J556">
        <v>11.007921332969135</v>
      </c>
      <c r="K556">
        <v>17.153783119366292</v>
      </c>
      <c r="L556">
        <v>8.194482381862879E-2</v>
      </c>
      <c r="M556">
        <v>22.562141491395792</v>
      </c>
    </row>
    <row r="557" spans="1:13">
      <c r="A557" t="s">
        <v>634</v>
      </c>
      <c r="B557">
        <v>2010</v>
      </c>
      <c r="C557" t="s">
        <v>347</v>
      </c>
      <c r="D557" t="s">
        <v>262</v>
      </c>
      <c r="E557">
        <v>107</v>
      </c>
      <c r="F557">
        <v>21.495327102803738</v>
      </c>
      <c r="G557">
        <v>8.4112149532710276</v>
      </c>
      <c r="H557">
        <v>4.6728971962616823</v>
      </c>
      <c r="I557">
        <v>6.5420560747663545</v>
      </c>
      <c r="J557">
        <v>32.710280373831772</v>
      </c>
      <c r="K557">
        <v>26.168224299065418</v>
      </c>
      <c r="L557">
        <v>0</v>
      </c>
      <c r="M557">
        <v>24.299065420560748</v>
      </c>
    </row>
    <row r="558" spans="1:13">
      <c r="A558" t="s">
        <v>1509</v>
      </c>
      <c r="B558">
        <v>2010</v>
      </c>
      <c r="C558" t="s">
        <v>1329</v>
      </c>
      <c r="D558" t="s">
        <v>248</v>
      </c>
      <c r="E558">
        <v>1081</v>
      </c>
      <c r="F558">
        <v>67.067530064754848</v>
      </c>
      <c r="G558">
        <v>8.8806660499537458</v>
      </c>
      <c r="H558">
        <v>4.0703052728954674</v>
      </c>
      <c r="I558">
        <v>0.37002775208140615</v>
      </c>
      <c r="J558">
        <v>9.1581868640148016</v>
      </c>
      <c r="K558">
        <v>10.453283996299723</v>
      </c>
      <c r="L558">
        <v>0</v>
      </c>
      <c r="M558">
        <v>18.778908418131358</v>
      </c>
    </row>
    <row r="559" spans="1:13">
      <c r="A559" t="s">
        <v>1510</v>
      </c>
      <c r="B559">
        <v>2010</v>
      </c>
      <c r="C559" t="s">
        <v>1329</v>
      </c>
      <c r="D559" t="s">
        <v>249</v>
      </c>
      <c r="E559">
        <v>1045</v>
      </c>
      <c r="F559">
        <v>68.995215311004785</v>
      </c>
      <c r="G559">
        <v>8.4210526315789469</v>
      </c>
      <c r="H559">
        <v>3.9234449760765551</v>
      </c>
      <c r="I559">
        <v>0.28708133971291866</v>
      </c>
      <c r="J559">
        <v>8.5167464114832523</v>
      </c>
      <c r="K559">
        <v>9.8564593301435401</v>
      </c>
      <c r="L559">
        <v>0</v>
      </c>
      <c r="M559">
        <v>18.660287081339714</v>
      </c>
    </row>
    <row r="560" spans="1:13">
      <c r="A560" t="s">
        <v>1511</v>
      </c>
      <c r="B560">
        <v>2010</v>
      </c>
      <c r="C560" t="s">
        <v>1329</v>
      </c>
      <c r="D560" t="s">
        <v>262</v>
      </c>
      <c r="E560">
        <v>36</v>
      </c>
      <c r="F560">
        <v>11.111111111111111</v>
      </c>
      <c r="G560">
        <v>22.222222222222221</v>
      </c>
      <c r="H560">
        <v>8.3333333333333321</v>
      </c>
      <c r="I560">
        <v>2.7777777777777777</v>
      </c>
      <c r="J560">
        <v>27.777777777777779</v>
      </c>
      <c r="K560">
        <v>27.777777777777779</v>
      </c>
      <c r="L560">
        <v>0</v>
      </c>
      <c r="M560">
        <v>22.222222222222221</v>
      </c>
    </row>
    <row r="561" spans="1:13">
      <c r="A561" t="s">
        <v>1512</v>
      </c>
      <c r="B561">
        <v>2010</v>
      </c>
      <c r="C561" t="s">
        <v>1330</v>
      </c>
      <c r="D561" t="s">
        <v>248</v>
      </c>
      <c r="E561">
        <v>4174</v>
      </c>
      <c r="F561">
        <v>68.040249161475813</v>
      </c>
      <c r="G561">
        <v>7.5467177767129856</v>
      </c>
      <c r="H561">
        <v>1.4374700527072353</v>
      </c>
      <c r="I561">
        <v>0.6708193579300431</v>
      </c>
      <c r="J561">
        <v>9.5831336847149018</v>
      </c>
      <c r="K561">
        <v>12.721609966459033</v>
      </c>
      <c r="L561">
        <v>0</v>
      </c>
      <c r="M561">
        <v>20.292285577383804</v>
      </c>
    </row>
    <row r="562" spans="1:13">
      <c r="A562" t="s">
        <v>1513</v>
      </c>
      <c r="B562">
        <v>2010</v>
      </c>
      <c r="C562" t="s">
        <v>1330</v>
      </c>
      <c r="D562" t="s">
        <v>249</v>
      </c>
      <c r="E562">
        <v>4025</v>
      </c>
      <c r="F562">
        <v>69.515527950310556</v>
      </c>
      <c r="G562">
        <v>7.6521739130434776</v>
      </c>
      <c r="H562">
        <v>1.4906832298136645</v>
      </c>
      <c r="I562">
        <v>0.37267080745341613</v>
      </c>
      <c r="J562">
        <v>9.0683229813664603</v>
      </c>
      <c r="K562">
        <v>11.900621118012422</v>
      </c>
      <c r="L562">
        <v>0</v>
      </c>
      <c r="M562">
        <v>20.198757763975156</v>
      </c>
    </row>
    <row r="563" spans="1:13">
      <c r="A563" t="s">
        <v>1514</v>
      </c>
      <c r="B563">
        <v>2010</v>
      </c>
      <c r="C563" t="s">
        <v>1330</v>
      </c>
      <c r="D563" t="s">
        <v>262</v>
      </c>
      <c r="E563">
        <v>149</v>
      </c>
      <c r="F563">
        <v>28.187919463087248</v>
      </c>
      <c r="G563">
        <v>4.6979865771812079</v>
      </c>
      <c r="H563">
        <v>0</v>
      </c>
      <c r="I563">
        <v>8.724832214765101</v>
      </c>
      <c r="J563">
        <v>23.48993288590604</v>
      </c>
      <c r="K563">
        <v>34.899328859060404</v>
      </c>
      <c r="L563">
        <v>0</v>
      </c>
      <c r="M563">
        <v>22.818791946308725</v>
      </c>
    </row>
    <row r="564" spans="1:13">
      <c r="A564" t="s">
        <v>635</v>
      </c>
      <c r="B564">
        <v>2010</v>
      </c>
      <c r="C564" t="s">
        <v>349</v>
      </c>
      <c r="D564" t="s">
        <v>248</v>
      </c>
      <c r="E564">
        <v>13099</v>
      </c>
      <c r="F564">
        <v>57.668524314833192</v>
      </c>
      <c r="G564">
        <v>9.0846629513703334</v>
      </c>
      <c r="H564">
        <v>3.0994732422322313</v>
      </c>
      <c r="I564">
        <v>0.24429345751584092</v>
      </c>
      <c r="J564">
        <v>12.550576379876327</v>
      </c>
      <c r="K564">
        <v>17.344835483624703</v>
      </c>
      <c r="L564">
        <v>7.6341705473700304E-3</v>
      </c>
      <c r="M564">
        <v>24.818688449499962</v>
      </c>
    </row>
    <row r="565" spans="1:13">
      <c r="A565" t="s">
        <v>636</v>
      </c>
      <c r="B565">
        <v>2010</v>
      </c>
      <c r="C565" t="s">
        <v>349</v>
      </c>
      <c r="D565" t="s">
        <v>249</v>
      </c>
      <c r="E565">
        <v>12720</v>
      </c>
      <c r="F565">
        <v>58.938679245283019</v>
      </c>
      <c r="G565">
        <v>9.1430817610062896</v>
      </c>
      <c r="H565">
        <v>3.1603773584905661</v>
      </c>
      <c r="I565">
        <v>0.14150943396226415</v>
      </c>
      <c r="J565">
        <v>11.808176100628931</v>
      </c>
      <c r="K565">
        <v>16.800314465408807</v>
      </c>
      <c r="L565">
        <v>7.8616352201257896E-3</v>
      </c>
      <c r="M565">
        <v>24.913522012578614</v>
      </c>
    </row>
    <row r="566" spans="1:13">
      <c r="A566" t="s">
        <v>637</v>
      </c>
      <c r="B566">
        <v>2010</v>
      </c>
      <c r="C566" t="s">
        <v>349</v>
      </c>
      <c r="D566" t="s">
        <v>262</v>
      </c>
      <c r="E566">
        <v>379</v>
      </c>
      <c r="F566">
        <v>15.03957783641161</v>
      </c>
      <c r="G566">
        <v>7.1240105540897103</v>
      </c>
      <c r="H566">
        <v>1.0554089709762533</v>
      </c>
      <c r="I566">
        <v>3.6939313984168867</v>
      </c>
      <c r="J566">
        <v>37.467018469656992</v>
      </c>
      <c r="K566">
        <v>35.620052770448552</v>
      </c>
      <c r="L566">
        <v>0</v>
      </c>
      <c r="M566">
        <v>21.635883905013191</v>
      </c>
    </row>
    <row r="567" spans="1:13">
      <c r="A567" t="s">
        <v>1515</v>
      </c>
      <c r="B567">
        <v>2010</v>
      </c>
      <c r="C567" t="s">
        <v>1333</v>
      </c>
      <c r="D567" t="s">
        <v>248</v>
      </c>
      <c r="E567">
        <v>3071</v>
      </c>
      <c r="F567">
        <v>60.078150439596222</v>
      </c>
      <c r="G567">
        <v>9.3454900683816344</v>
      </c>
      <c r="H567">
        <v>3.8098339303158584</v>
      </c>
      <c r="I567">
        <v>0.35818951481602085</v>
      </c>
      <c r="J567">
        <v>12.601758384890916</v>
      </c>
      <c r="K567">
        <v>13.806577661999347</v>
      </c>
      <c r="L567">
        <v>0</v>
      </c>
      <c r="M567">
        <v>24.096385542168676</v>
      </c>
    </row>
    <row r="568" spans="1:13">
      <c r="A568" t="s">
        <v>1516</v>
      </c>
      <c r="B568">
        <v>2010</v>
      </c>
      <c r="C568" t="s">
        <v>1333</v>
      </c>
      <c r="D568" t="s">
        <v>249</v>
      </c>
      <c r="E568">
        <v>2986</v>
      </c>
      <c r="F568">
        <v>61.252511721366375</v>
      </c>
      <c r="G568">
        <v>9.5445411922304082</v>
      </c>
      <c r="H568">
        <v>3.7173476222371065</v>
      </c>
      <c r="I568">
        <v>0.20093770931011384</v>
      </c>
      <c r="J568">
        <v>11.88881446751507</v>
      </c>
      <c r="K568">
        <v>13.395847287340926</v>
      </c>
      <c r="L568">
        <v>0</v>
      </c>
      <c r="M568">
        <v>24.112525117213664</v>
      </c>
    </row>
    <row r="569" spans="1:13">
      <c r="A569" t="s">
        <v>1517</v>
      </c>
      <c r="B569">
        <v>2010</v>
      </c>
      <c r="C569" t="s">
        <v>1333</v>
      </c>
      <c r="D569" t="s">
        <v>262</v>
      </c>
      <c r="E569">
        <v>85</v>
      </c>
      <c r="F569">
        <v>18.823529411764707</v>
      </c>
      <c r="G569">
        <v>2.3529411764705883</v>
      </c>
      <c r="H569">
        <v>7.0588235294117645</v>
      </c>
      <c r="I569">
        <v>5.8823529411764701</v>
      </c>
      <c r="J569">
        <v>37.647058823529413</v>
      </c>
      <c r="K569">
        <v>28.235294117647058</v>
      </c>
      <c r="L569">
        <v>0</v>
      </c>
      <c r="M569">
        <v>23.52941176470588</v>
      </c>
    </row>
    <row r="570" spans="1:13">
      <c r="A570" t="s">
        <v>1518</v>
      </c>
      <c r="B570">
        <v>2010</v>
      </c>
      <c r="C570" t="s">
        <v>1334</v>
      </c>
      <c r="D570" t="s">
        <v>248</v>
      </c>
      <c r="E570">
        <v>7130</v>
      </c>
      <c r="F570">
        <v>60.995792426367458</v>
      </c>
      <c r="G570">
        <v>8.106591865357645</v>
      </c>
      <c r="H570">
        <v>2.3141654978962132</v>
      </c>
      <c r="I570">
        <v>0.39270687237026652</v>
      </c>
      <c r="J570">
        <v>12.46844319775596</v>
      </c>
      <c r="K570">
        <v>15.708274894810659</v>
      </c>
      <c r="L570">
        <v>1.4025245441795229E-2</v>
      </c>
      <c r="M570">
        <v>20.813464235624124</v>
      </c>
    </row>
    <row r="571" spans="1:13">
      <c r="A571" t="s">
        <v>1519</v>
      </c>
      <c r="B571">
        <v>2010</v>
      </c>
      <c r="C571" t="s">
        <v>1334</v>
      </c>
      <c r="D571" t="s">
        <v>249</v>
      </c>
      <c r="E571">
        <v>6901</v>
      </c>
      <c r="F571">
        <v>62.208375597739462</v>
      </c>
      <c r="G571">
        <v>8.1582379365309379</v>
      </c>
      <c r="H571">
        <v>2.3329952180843354</v>
      </c>
      <c r="I571">
        <v>0.21735980292711199</v>
      </c>
      <c r="J571">
        <v>11.650485436893204</v>
      </c>
      <c r="K571">
        <v>15.418055354296477</v>
      </c>
      <c r="L571">
        <v>1.449065352847414E-2</v>
      </c>
      <c r="M571">
        <v>20.663671931604117</v>
      </c>
    </row>
    <row r="572" spans="1:13">
      <c r="A572" t="s">
        <v>1520</v>
      </c>
      <c r="B572">
        <v>2010</v>
      </c>
      <c r="C572" t="s">
        <v>1334</v>
      </c>
      <c r="D572" t="s">
        <v>262</v>
      </c>
      <c r="E572">
        <v>229</v>
      </c>
      <c r="F572">
        <v>24.454148471615721</v>
      </c>
      <c r="G572">
        <v>6.5502183406113534</v>
      </c>
      <c r="H572">
        <v>1.7467248908296942</v>
      </c>
      <c r="I572">
        <v>5.6768558951965069</v>
      </c>
      <c r="J572">
        <v>37.117903930131</v>
      </c>
      <c r="K572">
        <v>24.454148471615721</v>
      </c>
      <c r="L572">
        <v>0</v>
      </c>
      <c r="M572">
        <v>25.327510917030565</v>
      </c>
    </row>
    <row r="573" spans="1:13">
      <c r="A573" t="s">
        <v>1521</v>
      </c>
      <c r="B573">
        <v>2010</v>
      </c>
      <c r="C573" t="s">
        <v>1328</v>
      </c>
      <c r="D573" t="s">
        <v>249</v>
      </c>
      <c r="E573">
        <v>56130</v>
      </c>
      <c r="F573">
        <v>61.733475859611616</v>
      </c>
      <c r="G573">
        <v>9.7505790130055221</v>
      </c>
      <c r="H573">
        <v>2.91644396935685</v>
      </c>
      <c r="I573">
        <v>0.22626046677356138</v>
      </c>
      <c r="J573">
        <v>10.532691965081062</v>
      </c>
      <c r="K573">
        <v>14.819169784429004</v>
      </c>
      <c r="L573">
        <v>2.137894174238375E-2</v>
      </c>
      <c r="M573">
        <v>22.424728309282024</v>
      </c>
    </row>
    <row r="574" spans="1:13">
      <c r="A574" t="s">
        <v>1522</v>
      </c>
      <c r="B574">
        <v>2010</v>
      </c>
      <c r="C574" t="s">
        <v>1328</v>
      </c>
      <c r="D574" t="s">
        <v>262</v>
      </c>
      <c r="E574">
        <v>1856</v>
      </c>
      <c r="F574">
        <v>19.719827586206897</v>
      </c>
      <c r="G574">
        <v>7.6508620689655169</v>
      </c>
      <c r="H574">
        <v>1.8318965517241377</v>
      </c>
      <c r="I574">
        <v>5.2801724137931032</v>
      </c>
      <c r="J574">
        <v>35.398706896551722</v>
      </c>
      <c r="K574">
        <v>30.118534482758619</v>
      </c>
      <c r="L574">
        <v>0</v>
      </c>
      <c r="M574">
        <v>23.491379310344829</v>
      </c>
    </row>
    <row r="575" spans="1:13">
      <c r="A575" t="s">
        <v>1523</v>
      </c>
      <c r="B575">
        <v>2010</v>
      </c>
      <c r="C575" t="s">
        <v>1328</v>
      </c>
      <c r="D575" t="s">
        <v>248</v>
      </c>
      <c r="E575">
        <v>57986</v>
      </c>
      <c r="F575">
        <v>60.388714517297281</v>
      </c>
      <c r="G575">
        <v>9.6833718483771936</v>
      </c>
      <c r="H575">
        <v>2.8817300727761874</v>
      </c>
      <c r="I575">
        <v>0.38802469561618319</v>
      </c>
      <c r="J575">
        <v>11.32859655778981</v>
      </c>
      <c r="K575">
        <v>15.308867657710481</v>
      </c>
      <c r="L575">
        <v>2.0694650432863101E-2</v>
      </c>
      <c r="M575">
        <v>22.458869382264684</v>
      </c>
    </row>
    <row r="576" spans="1:13">
      <c r="A576" t="s">
        <v>1524</v>
      </c>
      <c r="B576">
        <v>2010</v>
      </c>
      <c r="C576" t="s">
        <v>1332</v>
      </c>
      <c r="D576" t="s">
        <v>248</v>
      </c>
      <c r="E576">
        <v>6335</v>
      </c>
      <c r="F576">
        <v>61.231254932912393</v>
      </c>
      <c r="G576">
        <v>9.5027624309392262</v>
      </c>
      <c r="H576">
        <v>4.5935280189423828</v>
      </c>
      <c r="I576">
        <v>0.5682715074980268</v>
      </c>
      <c r="J576">
        <v>10.007892659826362</v>
      </c>
      <c r="K576">
        <v>14.096290449881611</v>
      </c>
      <c r="L576">
        <v>0</v>
      </c>
      <c r="M576">
        <v>20.441988950276244</v>
      </c>
    </row>
    <row r="577" spans="1:13">
      <c r="A577" t="s">
        <v>1525</v>
      </c>
      <c r="B577">
        <v>2010</v>
      </c>
      <c r="C577" t="s">
        <v>1332</v>
      </c>
      <c r="D577" t="s">
        <v>249</v>
      </c>
      <c r="E577">
        <v>6173</v>
      </c>
      <c r="F577">
        <v>62.368378422161022</v>
      </c>
      <c r="G577">
        <v>9.4767536044062854</v>
      </c>
      <c r="H577">
        <v>4.6492791187429123</v>
      </c>
      <c r="I577">
        <v>0.3077919974080674</v>
      </c>
      <c r="J577">
        <v>9.3957557103515299</v>
      </c>
      <c r="K577">
        <v>13.802041146930181</v>
      </c>
      <c r="L577">
        <v>0</v>
      </c>
      <c r="M577">
        <v>20.362870565365302</v>
      </c>
    </row>
    <row r="578" spans="1:13">
      <c r="A578" t="s">
        <v>1526</v>
      </c>
      <c r="B578">
        <v>2010</v>
      </c>
      <c r="C578" t="s">
        <v>1332</v>
      </c>
      <c r="D578" t="s">
        <v>262</v>
      </c>
      <c r="E578">
        <v>162</v>
      </c>
      <c r="F578">
        <v>17.901234567901234</v>
      </c>
      <c r="G578">
        <v>10.493827160493826</v>
      </c>
      <c r="H578">
        <v>2.4691358024691357</v>
      </c>
      <c r="I578">
        <v>10.493827160493826</v>
      </c>
      <c r="J578">
        <v>33.333333333333329</v>
      </c>
      <c r="K578">
        <v>25.308641975308642</v>
      </c>
      <c r="L578">
        <v>0</v>
      </c>
      <c r="M578">
        <v>23.456790123456788</v>
      </c>
    </row>
    <row r="579" spans="1:13">
      <c r="A579" t="s">
        <v>503</v>
      </c>
      <c r="B579">
        <v>2010</v>
      </c>
      <c r="C579" t="s">
        <v>1336</v>
      </c>
      <c r="D579" t="s">
        <v>248</v>
      </c>
      <c r="E579">
        <v>190</v>
      </c>
      <c r="F579">
        <v>60.526315789473685</v>
      </c>
      <c r="G579">
        <v>5.2631578947368416</v>
      </c>
      <c r="H579">
        <v>2.1052631578947367</v>
      </c>
      <c r="I579">
        <v>0</v>
      </c>
      <c r="J579">
        <v>12.631578947368421</v>
      </c>
      <c r="K579">
        <v>16.842105263157894</v>
      </c>
      <c r="L579">
        <v>2.6315789473684208</v>
      </c>
      <c r="M579">
        <v>16.842105263157894</v>
      </c>
    </row>
    <row r="580" spans="1:13">
      <c r="A580" t="s">
        <v>504</v>
      </c>
      <c r="B580">
        <v>2010</v>
      </c>
      <c r="C580" t="s">
        <v>1336</v>
      </c>
      <c r="D580" t="s">
        <v>249</v>
      </c>
      <c r="E580">
        <v>184</v>
      </c>
      <c r="F580">
        <v>62.5</v>
      </c>
      <c r="G580">
        <v>4.8913043478260869</v>
      </c>
      <c r="H580">
        <v>2.1739130434782608</v>
      </c>
      <c r="I580">
        <v>0</v>
      </c>
      <c r="J580">
        <v>11.956521739130435</v>
      </c>
      <c r="K580">
        <v>15.760869565217392</v>
      </c>
      <c r="L580">
        <v>2.7173913043478262</v>
      </c>
      <c r="M580">
        <v>17.391304347826086</v>
      </c>
    </row>
    <row r="581" spans="1:13">
      <c r="A581" t="s">
        <v>505</v>
      </c>
      <c r="B581">
        <v>2010</v>
      </c>
      <c r="C581" t="s">
        <v>1336</v>
      </c>
      <c r="D581" t="s">
        <v>262</v>
      </c>
      <c r="E581">
        <v>6</v>
      </c>
      <c r="F581">
        <v>0</v>
      </c>
      <c r="G581">
        <v>16.666666666666664</v>
      </c>
      <c r="H581">
        <v>0</v>
      </c>
      <c r="I581">
        <v>0</v>
      </c>
      <c r="J581">
        <v>33.333333333333329</v>
      </c>
      <c r="K581">
        <v>50</v>
      </c>
      <c r="L581">
        <v>0</v>
      </c>
      <c r="M581">
        <v>0</v>
      </c>
    </row>
    <row r="582" spans="1:13">
      <c r="A582" t="s">
        <v>1527</v>
      </c>
      <c r="B582">
        <v>2010</v>
      </c>
      <c r="C582" t="s">
        <v>1335</v>
      </c>
      <c r="D582" t="s">
        <v>248</v>
      </c>
      <c r="E582">
        <v>9254</v>
      </c>
      <c r="F582">
        <v>56.753836178949648</v>
      </c>
      <c r="G582">
        <v>13.918305597579424</v>
      </c>
      <c r="H582">
        <v>2.1288091636049273</v>
      </c>
      <c r="I582">
        <v>0.34579641236222175</v>
      </c>
      <c r="J582">
        <v>10.79533174843311</v>
      </c>
      <c r="K582">
        <v>16.047114761184353</v>
      </c>
      <c r="L582">
        <v>1.080613788631943E-2</v>
      </c>
      <c r="M582">
        <v>19.980548951804625</v>
      </c>
    </row>
    <row r="583" spans="1:13">
      <c r="A583" t="s">
        <v>1528</v>
      </c>
      <c r="B583">
        <v>2010</v>
      </c>
      <c r="C583" t="s">
        <v>1335</v>
      </c>
      <c r="D583" t="s">
        <v>249</v>
      </c>
      <c r="E583">
        <v>8930</v>
      </c>
      <c r="F583">
        <v>58.219484882418811</v>
      </c>
      <c r="G583">
        <v>14.165733482642779</v>
      </c>
      <c r="H583">
        <v>2.1948488241881297</v>
      </c>
      <c r="I583">
        <v>0.25755879059350506</v>
      </c>
      <c r="J583">
        <v>9.7200447928331464</v>
      </c>
      <c r="K583">
        <v>15.431131019036954</v>
      </c>
      <c r="L583">
        <v>1.119820828667413E-2</v>
      </c>
      <c r="M583">
        <v>19.944008958566627</v>
      </c>
    </row>
    <row r="584" spans="1:13">
      <c r="A584" t="s">
        <v>1529</v>
      </c>
      <c r="B584">
        <v>2010</v>
      </c>
      <c r="C584" t="s">
        <v>1335</v>
      </c>
      <c r="D584" t="s">
        <v>262</v>
      </c>
      <c r="E584">
        <v>324</v>
      </c>
      <c r="F584">
        <v>16.358024691358025</v>
      </c>
      <c r="G584">
        <v>7.098765432098765</v>
      </c>
      <c r="H584">
        <v>0.30864197530864196</v>
      </c>
      <c r="I584">
        <v>2.7777777777777777</v>
      </c>
      <c r="J584">
        <v>40.432098765432102</v>
      </c>
      <c r="K584">
        <v>33.024691358024697</v>
      </c>
      <c r="L584">
        <v>0</v>
      </c>
      <c r="M584">
        <v>20.987654320987652</v>
      </c>
    </row>
    <row r="585" spans="1:13">
      <c r="A585" t="s">
        <v>1530</v>
      </c>
      <c r="B585">
        <v>2010</v>
      </c>
      <c r="C585" t="s">
        <v>1338</v>
      </c>
      <c r="D585" t="s">
        <v>248</v>
      </c>
      <c r="E585">
        <v>4348</v>
      </c>
      <c r="F585">
        <v>65.317387304507818</v>
      </c>
      <c r="G585">
        <v>10.303587856485741</v>
      </c>
      <c r="H585">
        <v>1.5639374425023</v>
      </c>
      <c r="I585">
        <v>0.52897884084636615</v>
      </c>
      <c r="J585">
        <v>10.441582336706531</v>
      </c>
      <c r="K585">
        <v>11.844526218951241</v>
      </c>
      <c r="L585">
        <v>0</v>
      </c>
      <c r="M585">
        <v>23.344066237350507</v>
      </c>
    </row>
    <row r="586" spans="1:13">
      <c r="A586" t="s">
        <v>1531</v>
      </c>
      <c r="B586">
        <v>2010</v>
      </c>
      <c r="C586" t="s">
        <v>1338</v>
      </c>
      <c r="D586" t="s">
        <v>249</v>
      </c>
      <c r="E586">
        <v>4175</v>
      </c>
      <c r="F586">
        <v>66.82634730538922</v>
      </c>
      <c r="G586">
        <v>10.395209580838323</v>
      </c>
      <c r="H586">
        <v>1.6047904191616766</v>
      </c>
      <c r="I586">
        <v>0.23952095808383234</v>
      </c>
      <c r="J586">
        <v>9.365269461077844</v>
      </c>
      <c r="K586">
        <v>11.568862275449101</v>
      </c>
      <c r="L586">
        <v>0</v>
      </c>
      <c r="M586">
        <v>23.137724550898202</v>
      </c>
    </row>
    <row r="587" spans="1:13">
      <c r="A587" t="s">
        <v>1532</v>
      </c>
      <c r="B587">
        <v>2010</v>
      </c>
      <c r="C587" t="s">
        <v>1338</v>
      </c>
      <c r="D587" t="s">
        <v>262</v>
      </c>
      <c r="E587">
        <v>173</v>
      </c>
      <c r="F587">
        <v>28.901734104046245</v>
      </c>
      <c r="G587">
        <v>8.0924855491329488</v>
      </c>
      <c r="H587">
        <v>0.57803468208092479</v>
      </c>
      <c r="I587">
        <v>7.5144508670520231</v>
      </c>
      <c r="J587">
        <v>36.416184971098261</v>
      </c>
      <c r="K587">
        <v>18.497109826589593</v>
      </c>
      <c r="L587">
        <v>0</v>
      </c>
      <c r="M587">
        <v>28.323699421965319</v>
      </c>
    </row>
    <row r="588" spans="1:13">
      <c r="A588" t="s">
        <v>1533</v>
      </c>
      <c r="B588">
        <v>2010</v>
      </c>
      <c r="C588" t="s">
        <v>1331</v>
      </c>
      <c r="D588" t="s">
        <v>248</v>
      </c>
      <c r="E588">
        <v>3325</v>
      </c>
      <c r="F588">
        <v>61.503759398496236</v>
      </c>
      <c r="G588">
        <v>9.0225563909774422</v>
      </c>
      <c r="H588">
        <v>3.7894736842105265</v>
      </c>
      <c r="I588">
        <v>0.18045112781954886</v>
      </c>
      <c r="J588">
        <v>10.075187969924812</v>
      </c>
      <c r="K588">
        <v>15.398496240601503</v>
      </c>
      <c r="L588">
        <v>3.007518796992481E-2</v>
      </c>
      <c r="M588">
        <v>31.458646616541351</v>
      </c>
    </row>
    <row r="589" spans="1:13">
      <c r="A589" t="s">
        <v>1534</v>
      </c>
      <c r="B589">
        <v>2010</v>
      </c>
      <c r="C589" t="s">
        <v>1331</v>
      </c>
      <c r="D589" t="s">
        <v>249</v>
      </c>
      <c r="E589">
        <v>3203</v>
      </c>
      <c r="F589">
        <v>63.12831720262254</v>
      </c>
      <c r="G589">
        <v>9.0227911333125199</v>
      </c>
      <c r="H589">
        <v>3.8089291289416169</v>
      </c>
      <c r="I589">
        <v>0.1248829222603809</v>
      </c>
      <c r="J589">
        <v>9.0852325944427097</v>
      </c>
      <c r="K589">
        <v>14.798626287855136</v>
      </c>
      <c r="L589">
        <v>3.122073056509523E-2</v>
      </c>
      <c r="M589">
        <v>31.626600062441462</v>
      </c>
    </row>
    <row r="590" spans="1:13">
      <c r="A590" t="s">
        <v>1535</v>
      </c>
      <c r="B590">
        <v>2010</v>
      </c>
      <c r="C590" t="s">
        <v>1331</v>
      </c>
      <c r="D590" t="s">
        <v>262</v>
      </c>
      <c r="E590">
        <v>122</v>
      </c>
      <c r="F590">
        <v>18.852459016393443</v>
      </c>
      <c r="G590">
        <v>9.0163934426229506</v>
      </c>
      <c r="H590">
        <v>3.278688524590164</v>
      </c>
      <c r="I590">
        <v>1.639344262295082</v>
      </c>
      <c r="J590">
        <v>36.065573770491802</v>
      </c>
      <c r="K590">
        <v>31.147540983606557</v>
      </c>
      <c r="L590">
        <v>0</v>
      </c>
      <c r="M590">
        <v>27.049180327868854</v>
      </c>
    </row>
    <row r="591" spans="1:13">
      <c r="A591" t="s">
        <v>506</v>
      </c>
      <c r="B591">
        <v>2010</v>
      </c>
      <c r="C591" t="s">
        <v>1339</v>
      </c>
      <c r="D591" t="s">
        <v>248</v>
      </c>
      <c r="E591">
        <v>222</v>
      </c>
      <c r="F591">
        <v>59.909909909909906</v>
      </c>
      <c r="G591">
        <v>6.756756756756757</v>
      </c>
      <c r="H591">
        <v>1.3513513513513513</v>
      </c>
      <c r="I591">
        <v>0.90090090090090091</v>
      </c>
      <c r="J591">
        <v>16.216216216216218</v>
      </c>
      <c r="K591">
        <v>14.864864864864865</v>
      </c>
      <c r="L591">
        <v>0</v>
      </c>
      <c r="M591">
        <v>29.72972972972973</v>
      </c>
    </row>
    <row r="592" spans="1:13">
      <c r="A592" t="s">
        <v>507</v>
      </c>
      <c r="B592">
        <v>2010</v>
      </c>
      <c r="C592" t="s">
        <v>1339</v>
      </c>
      <c r="D592" t="s">
        <v>249</v>
      </c>
      <c r="E592">
        <v>214</v>
      </c>
      <c r="F592">
        <v>61.682242990654203</v>
      </c>
      <c r="G592">
        <v>7.009345794392523</v>
      </c>
      <c r="H592">
        <v>1.4018691588785046</v>
      </c>
      <c r="I592">
        <v>0.46728971962616817</v>
      </c>
      <c r="J592">
        <v>14.953271028037381</v>
      </c>
      <c r="K592">
        <v>14.485981308411214</v>
      </c>
      <c r="L592">
        <v>0</v>
      </c>
      <c r="M592">
        <v>30.841121495327101</v>
      </c>
    </row>
    <row r="593" spans="1:13">
      <c r="A593" t="s">
        <v>508</v>
      </c>
      <c r="B593">
        <v>2010</v>
      </c>
      <c r="C593" t="s">
        <v>1339</v>
      </c>
      <c r="D593" t="s">
        <v>262</v>
      </c>
      <c r="E593">
        <v>8</v>
      </c>
      <c r="F593">
        <v>12.5</v>
      </c>
      <c r="G593">
        <v>0</v>
      </c>
      <c r="H593">
        <v>0</v>
      </c>
      <c r="I593">
        <v>12.5</v>
      </c>
      <c r="J593">
        <v>50</v>
      </c>
      <c r="K593">
        <v>25</v>
      </c>
      <c r="L593">
        <v>0</v>
      </c>
      <c r="M593">
        <v>0</v>
      </c>
    </row>
    <row r="594" spans="1:13">
      <c r="A594" t="s">
        <v>638</v>
      </c>
      <c r="B594">
        <v>2010</v>
      </c>
      <c r="C594" t="s">
        <v>348</v>
      </c>
      <c r="D594" t="s">
        <v>248</v>
      </c>
      <c r="E594">
        <v>1458</v>
      </c>
      <c r="F594">
        <v>66.735253772290818</v>
      </c>
      <c r="G594">
        <v>4.1838134430727019</v>
      </c>
      <c r="H594">
        <v>3.772290809327846</v>
      </c>
      <c r="I594">
        <v>0.48010973936899864</v>
      </c>
      <c r="J594">
        <v>10.973936899862826</v>
      </c>
      <c r="K594">
        <v>13.854595336076816</v>
      </c>
      <c r="L594">
        <v>0</v>
      </c>
      <c r="M594">
        <v>16.186556927297669</v>
      </c>
    </row>
    <row r="595" spans="1:13">
      <c r="A595" t="s">
        <v>639</v>
      </c>
      <c r="B595">
        <v>2010</v>
      </c>
      <c r="C595" t="s">
        <v>348</v>
      </c>
      <c r="D595" t="s">
        <v>249</v>
      </c>
      <c r="E595">
        <v>1410</v>
      </c>
      <c r="F595">
        <v>68.439716312056746</v>
      </c>
      <c r="G595">
        <v>4.042553191489362</v>
      </c>
      <c r="H595">
        <v>3.8297872340425529</v>
      </c>
      <c r="I595">
        <v>0.42553191489361702</v>
      </c>
      <c r="J595">
        <v>10.49645390070922</v>
      </c>
      <c r="K595">
        <v>12.76595744680851</v>
      </c>
      <c r="L595">
        <v>0</v>
      </c>
      <c r="M595">
        <v>15.886524822695037</v>
      </c>
    </row>
    <row r="596" spans="1:13">
      <c r="A596" t="s">
        <v>640</v>
      </c>
      <c r="B596">
        <v>2010</v>
      </c>
      <c r="C596" t="s">
        <v>348</v>
      </c>
      <c r="D596" t="s">
        <v>262</v>
      </c>
      <c r="E596">
        <v>48</v>
      </c>
      <c r="F596">
        <v>16.666666666666664</v>
      </c>
      <c r="G596">
        <v>8.3333333333333321</v>
      </c>
      <c r="H596">
        <v>2.083333333333333</v>
      </c>
      <c r="I596">
        <v>2.083333333333333</v>
      </c>
      <c r="J596">
        <v>25</v>
      </c>
      <c r="K596">
        <v>45.833333333333329</v>
      </c>
      <c r="L596">
        <v>0</v>
      </c>
      <c r="M596">
        <v>25</v>
      </c>
    </row>
    <row r="597" spans="1:13">
      <c r="A597" t="s">
        <v>509</v>
      </c>
      <c r="B597">
        <v>2010</v>
      </c>
      <c r="C597" t="s">
        <v>1337</v>
      </c>
      <c r="D597" t="s">
        <v>248</v>
      </c>
      <c r="E597">
        <v>287</v>
      </c>
      <c r="F597">
        <v>56.79442508710801</v>
      </c>
      <c r="G597">
        <v>3.1358885017421603</v>
      </c>
      <c r="H597">
        <v>7.6655052264808354</v>
      </c>
      <c r="I597">
        <v>0.34843205574912894</v>
      </c>
      <c r="J597">
        <v>17.073170731707318</v>
      </c>
      <c r="K597">
        <v>14.982578397212542</v>
      </c>
      <c r="L597">
        <v>0</v>
      </c>
      <c r="M597">
        <v>20.905923344947734</v>
      </c>
    </row>
    <row r="598" spans="1:13">
      <c r="A598" t="s">
        <v>510</v>
      </c>
      <c r="B598">
        <v>2010</v>
      </c>
      <c r="C598" t="s">
        <v>1337</v>
      </c>
      <c r="D598" t="s">
        <v>249</v>
      </c>
      <c r="E598">
        <v>273</v>
      </c>
      <c r="F598">
        <v>58.241758241758248</v>
      </c>
      <c r="G598">
        <v>3.296703296703297</v>
      </c>
      <c r="H598">
        <v>8.0586080586080584</v>
      </c>
      <c r="I598">
        <v>0</v>
      </c>
      <c r="J598">
        <v>16.483516483516482</v>
      </c>
      <c r="K598">
        <v>13.91941391941392</v>
      </c>
      <c r="L598">
        <v>0</v>
      </c>
      <c r="M598">
        <v>21.245421245421245</v>
      </c>
    </row>
    <row r="599" spans="1:13">
      <c r="A599" t="s">
        <v>511</v>
      </c>
      <c r="B599">
        <v>2010</v>
      </c>
      <c r="C599" t="s">
        <v>1337</v>
      </c>
      <c r="D599" t="s">
        <v>262</v>
      </c>
      <c r="E599">
        <v>14</v>
      </c>
      <c r="F599">
        <v>28.571428571428569</v>
      </c>
      <c r="G599">
        <v>0</v>
      </c>
      <c r="H599">
        <v>0</v>
      </c>
      <c r="I599">
        <v>7.1428571428571423</v>
      </c>
      <c r="J599">
        <v>28.571428571428569</v>
      </c>
      <c r="K599">
        <v>35.714285714285715</v>
      </c>
      <c r="L599">
        <v>0</v>
      </c>
      <c r="M599">
        <v>14.285714285714285</v>
      </c>
    </row>
    <row r="600" spans="1:13">
      <c r="A600" t="s">
        <v>641</v>
      </c>
      <c r="B600">
        <v>2011</v>
      </c>
      <c r="C600" t="s">
        <v>347</v>
      </c>
      <c r="D600" t="s">
        <v>248</v>
      </c>
      <c r="E600">
        <v>3885</v>
      </c>
      <c r="F600">
        <v>57.451737451737451</v>
      </c>
      <c r="G600">
        <v>8.9832689832689834</v>
      </c>
      <c r="H600">
        <v>3.3204633204633205</v>
      </c>
      <c r="I600">
        <v>0.28314028314028311</v>
      </c>
      <c r="J600">
        <v>12.355212355212355</v>
      </c>
      <c r="K600">
        <v>17.580437580437579</v>
      </c>
      <c r="L600">
        <v>2.5740025740025738E-2</v>
      </c>
      <c r="M600">
        <v>23.809523809523807</v>
      </c>
    </row>
    <row r="601" spans="1:13">
      <c r="A601" t="s">
        <v>642</v>
      </c>
      <c r="B601">
        <v>2011</v>
      </c>
      <c r="C601" t="s">
        <v>347</v>
      </c>
      <c r="D601" t="s">
        <v>249</v>
      </c>
      <c r="E601">
        <v>3769</v>
      </c>
      <c r="F601">
        <v>58.636243035287869</v>
      </c>
      <c r="G601">
        <v>9.1005571769700193</v>
      </c>
      <c r="H601">
        <v>3.3695940567789866</v>
      </c>
      <c r="I601">
        <v>0.13266118333775537</v>
      </c>
      <c r="J601">
        <v>11.568055187052268</v>
      </c>
      <c r="K601">
        <v>17.166357123905545</v>
      </c>
      <c r="L601">
        <v>2.6532236667551071E-2</v>
      </c>
      <c r="M601">
        <v>23.799416290793314</v>
      </c>
    </row>
    <row r="602" spans="1:13">
      <c r="A602" t="s">
        <v>643</v>
      </c>
      <c r="B602">
        <v>2011</v>
      </c>
      <c r="C602" t="s">
        <v>347</v>
      </c>
      <c r="D602" t="s">
        <v>262</v>
      </c>
      <c r="E602">
        <v>116</v>
      </c>
      <c r="F602">
        <v>18.96551724137931</v>
      </c>
      <c r="G602">
        <v>5.1724137931034484</v>
      </c>
      <c r="H602">
        <v>1.7241379310344827</v>
      </c>
      <c r="I602">
        <v>5.1724137931034484</v>
      </c>
      <c r="J602">
        <v>37.931034482758619</v>
      </c>
      <c r="K602">
        <v>31.03448275862069</v>
      </c>
      <c r="L602">
        <v>0</v>
      </c>
      <c r="M602">
        <v>24.137931034482758</v>
      </c>
    </row>
    <row r="603" spans="1:13">
      <c r="A603" t="s">
        <v>714</v>
      </c>
      <c r="B603">
        <v>2011</v>
      </c>
      <c r="C603" t="s">
        <v>1329</v>
      </c>
      <c r="D603" t="s">
        <v>248</v>
      </c>
      <c r="E603">
        <v>1073</v>
      </c>
      <c r="F603">
        <v>63.000931966449201</v>
      </c>
      <c r="G603">
        <v>8.1081081081081088</v>
      </c>
      <c r="H603">
        <v>4.9394221808014915</v>
      </c>
      <c r="I603">
        <v>0.27958993476234856</v>
      </c>
      <c r="J603">
        <v>11.556383970177073</v>
      </c>
      <c r="K603">
        <v>12.115563839701771</v>
      </c>
      <c r="L603">
        <v>0</v>
      </c>
      <c r="M603">
        <v>21.714818266542405</v>
      </c>
    </row>
    <row r="604" spans="1:13">
      <c r="A604" t="s">
        <v>715</v>
      </c>
      <c r="B604">
        <v>2011</v>
      </c>
      <c r="C604" t="s">
        <v>1329</v>
      </c>
      <c r="D604" t="s">
        <v>249</v>
      </c>
      <c r="E604">
        <v>1043</v>
      </c>
      <c r="F604">
        <v>63.854266538830295</v>
      </c>
      <c r="G604">
        <v>8.0536912751677843</v>
      </c>
      <c r="H604">
        <v>4.9856184084372011</v>
      </c>
      <c r="I604">
        <v>0.19175455417066153</v>
      </c>
      <c r="J604">
        <v>11.121764141898369</v>
      </c>
      <c r="K604">
        <v>11.792905081495686</v>
      </c>
      <c r="L604">
        <v>0</v>
      </c>
      <c r="M604">
        <v>21.188878235858102</v>
      </c>
    </row>
    <row r="605" spans="1:13">
      <c r="A605" t="s">
        <v>716</v>
      </c>
      <c r="B605">
        <v>2011</v>
      </c>
      <c r="C605" t="s">
        <v>1329</v>
      </c>
      <c r="D605" t="s">
        <v>262</v>
      </c>
      <c r="E605">
        <v>30</v>
      </c>
      <c r="F605">
        <v>33.333333333333329</v>
      </c>
      <c r="G605">
        <v>10</v>
      </c>
      <c r="H605">
        <v>3.3333333333333335</v>
      </c>
      <c r="I605">
        <v>3.3333333333333335</v>
      </c>
      <c r="J605">
        <v>26.666666666666668</v>
      </c>
      <c r="K605">
        <v>23.333333333333332</v>
      </c>
      <c r="L605">
        <v>0</v>
      </c>
      <c r="M605">
        <v>40</v>
      </c>
    </row>
    <row r="606" spans="1:13">
      <c r="A606" t="s">
        <v>717</v>
      </c>
      <c r="B606">
        <v>2011</v>
      </c>
      <c r="C606" t="s">
        <v>1330</v>
      </c>
      <c r="D606" t="s">
        <v>248</v>
      </c>
      <c r="E606">
        <v>4135</v>
      </c>
      <c r="F606">
        <v>67.376058041112458</v>
      </c>
      <c r="G606">
        <v>7.0858524788391772</v>
      </c>
      <c r="H606">
        <v>1.5235792019347039</v>
      </c>
      <c r="I606">
        <v>0.41112454655380892</v>
      </c>
      <c r="J606">
        <v>9.9153567110036267</v>
      </c>
      <c r="K606">
        <v>13.663845223700122</v>
      </c>
      <c r="L606">
        <v>2.4183796856106408E-2</v>
      </c>
      <c r="M606">
        <v>19.975816203143893</v>
      </c>
    </row>
    <row r="607" spans="1:13">
      <c r="A607" t="s">
        <v>718</v>
      </c>
      <c r="B607">
        <v>2011</v>
      </c>
      <c r="C607" t="s">
        <v>1330</v>
      </c>
      <c r="D607" t="s">
        <v>249</v>
      </c>
      <c r="E607">
        <v>4021</v>
      </c>
      <c r="F607">
        <v>68.490425267346438</v>
      </c>
      <c r="G607">
        <v>7.087789107187267</v>
      </c>
      <c r="H607">
        <v>1.5667744342203433</v>
      </c>
      <c r="I607">
        <v>0.34817209649340958</v>
      </c>
      <c r="J607">
        <v>9.5249937826411326</v>
      </c>
      <c r="K607">
        <v>12.956975876647601</v>
      </c>
      <c r="L607">
        <v>2.4869435463814971E-2</v>
      </c>
      <c r="M607">
        <v>19.572245710022383</v>
      </c>
    </row>
    <row r="608" spans="1:13">
      <c r="A608" t="s">
        <v>719</v>
      </c>
      <c r="B608">
        <v>2011</v>
      </c>
      <c r="C608" t="s">
        <v>1330</v>
      </c>
      <c r="D608" t="s">
        <v>262</v>
      </c>
      <c r="E608">
        <v>114</v>
      </c>
      <c r="F608">
        <v>28.07017543859649</v>
      </c>
      <c r="G608">
        <v>7.0175438596491224</v>
      </c>
      <c r="H608">
        <v>0</v>
      </c>
      <c r="I608">
        <v>2.6315789473684208</v>
      </c>
      <c r="J608">
        <v>23.684210526315788</v>
      </c>
      <c r="K608">
        <v>38.596491228070171</v>
      </c>
      <c r="L608">
        <v>0</v>
      </c>
      <c r="M608">
        <v>34.210526315789473</v>
      </c>
    </row>
    <row r="609" spans="1:13">
      <c r="A609" t="s">
        <v>644</v>
      </c>
      <c r="B609">
        <v>2011</v>
      </c>
      <c r="C609" t="s">
        <v>349</v>
      </c>
      <c r="D609" t="s">
        <v>248</v>
      </c>
      <c r="E609">
        <v>13011</v>
      </c>
      <c r="F609">
        <v>55.214818230727843</v>
      </c>
      <c r="G609">
        <v>10.483437091691645</v>
      </c>
      <c r="H609">
        <v>2.551687034048113</v>
      </c>
      <c r="I609">
        <v>0.29206056413803705</v>
      </c>
      <c r="J609">
        <v>13.296441472600106</v>
      </c>
      <c r="K609">
        <v>18.138498193835986</v>
      </c>
      <c r="L609">
        <v>2.305741295826608E-2</v>
      </c>
      <c r="M609">
        <v>24.663746061025286</v>
      </c>
    </row>
    <row r="610" spans="1:13">
      <c r="A610" t="s">
        <v>645</v>
      </c>
      <c r="B610">
        <v>2011</v>
      </c>
      <c r="C610" t="s">
        <v>349</v>
      </c>
      <c r="D610" t="s">
        <v>249</v>
      </c>
      <c r="E610">
        <v>12529</v>
      </c>
      <c r="F610">
        <v>56.70843642748823</v>
      </c>
      <c r="G610">
        <v>10.615372336180062</v>
      </c>
      <c r="H610">
        <v>2.6099449277675792</v>
      </c>
      <c r="I610">
        <v>0.18357410806927926</v>
      </c>
      <c r="J610">
        <v>12.419187485034719</v>
      </c>
      <c r="K610">
        <v>17.439540266581531</v>
      </c>
      <c r="L610">
        <v>2.3944448878601639E-2</v>
      </c>
      <c r="M610">
        <v>25.053875009976856</v>
      </c>
    </row>
    <row r="611" spans="1:13">
      <c r="A611" t="s">
        <v>646</v>
      </c>
      <c r="B611">
        <v>2011</v>
      </c>
      <c r="C611" t="s">
        <v>349</v>
      </c>
      <c r="D611" t="s">
        <v>262</v>
      </c>
      <c r="E611">
        <v>482</v>
      </c>
      <c r="F611">
        <v>16.390041493775932</v>
      </c>
      <c r="G611">
        <v>7.0539419087136928</v>
      </c>
      <c r="H611">
        <v>1.0373443983402488</v>
      </c>
      <c r="I611">
        <v>3.1120331950207469</v>
      </c>
      <c r="J611">
        <v>36.099585062240664</v>
      </c>
      <c r="K611">
        <v>36.307053941908713</v>
      </c>
      <c r="L611">
        <v>0</v>
      </c>
      <c r="M611">
        <v>14.522821576763487</v>
      </c>
    </row>
    <row r="612" spans="1:13">
      <c r="A612" t="s">
        <v>720</v>
      </c>
      <c r="B612">
        <v>2011</v>
      </c>
      <c r="C612" t="s">
        <v>1333</v>
      </c>
      <c r="D612" t="s">
        <v>248</v>
      </c>
      <c r="E612">
        <v>3089</v>
      </c>
      <c r="F612">
        <v>58.78925218517319</v>
      </c>
      <c r="G612">
        <v>9.3234056328909034</v>
      </c>
      <c r="H612">
        <v>3.5286500485594043</v>
      </c>
      <c r="I612">
        <v>0.35610229847847202</v>
      </c>
      <c r="J612">
        <v>13.629006150857883</v>
      </c>
      <c r="K612">
        <v>14.373583684040142</v>
      </c>
      <c r="L612">
        <v>0</v>
      </c>
      <c r="M612">
        <v>25.671738426675301</v>
      </c>
    </row>
    <row r="613" spans="1:13">
      <c r="A613" t="s">
        <v>721</v>
      </c>
      <c r="B613">
        <v>2011</v>
      </c>
      <c r="C613" t="s">
        <v>1333</v>
      </c>
      <c r="D613" t="s">
        <v>249</v>
      </c>
      <c r="E613">
        <v>2999</v>
      </c>
      <c r="F613">
        <v>60.053351117039014</v>
      </c>
      <c r="G613">
        <v>9.4031343781260421</v>
      </c>
      <c r="H613">
        <v>3.6012004001333779</v>
      </c>
      <c r="I613">
        <v>0.23341113704568192</v>
      </c>
      <c r="J613">
        <v>13.304434811603869</v>
      </c>
      <c r="K613">
        <v>13.404468156052019</v>
      </c>
      <c r="L613">
        <v>0</v>
      </c>
      <c r="M613">
        <v>25.575191730576858</v>
      </c>
    </row>
    <row r="614" spans="1:13">
      <c r="A614" t="s">
        <v>722</v>
      </c>
      <c r="B614">
        <v>2011</v>
      </c>
      <c r="C614" t="s">
        <v>1333</v>
      </c>
      <c r="D614" t="s">
        <v>262</v>
      </c>
      <c r="E614">
        <v>90</v>
      </c>
      <c r="F614">
        <v>16.666666666666664</v>
      </c>
      <c r="G614">
        <v>6.666666666666667</v>
      </c>
      <c r="H614">
        <v>1.1111111111111112</v>
      </c>
      <c r="I614">
        <v>4.4444444444444446</v>
      </c>
      <c r="J614">
        <v>24.444444444444443</v>
      </c>
      <c r="K614">
        <v>46.666666666666664</v>
      </c>
      <c r="L614">
        <v>0</v>
      </c>
      <c r="M614">
        <v>28.888888888888886</v>
      </c>
    </row>
    <row r="615" spans="1:13">
      <c r="A615" t="s">
        <v>723</v>
      </c>
      <c r="B615">
        <v>2011</v>
      </c>
      <c r="C615" t="s">
        <v>1334</v>
      </c>
      <c r="D615" t="s">
        <v>248</v>
      </c>
      <c r="E615">
        <v>7119</v>
      </c>
      <c r="F615">
        <v>59.207753898019391</v>
      </c>
      <c r="G615">
        <v>7.2341621014187378</v>
      </c>
      <c r="H615">
        <v>2.6829610900407359</v>
      </c>
      <c r="I615">
        <v>0.32307908414103104</v>
      </c>
      <c r="J615">
        <v>13.035538699255515</v>
      </c>
      <c r="K615">
        <v>17.446270543615679</v>
      </c>
      <c r="L615">
        <v>7.0234583508919798E-2</v>
      </c>
      <c r="M615">
        <v>22.166034555415088</v>
      </c>
    </row>
    <row r="616" spans="1:13">
      <c r="A616" t="s">
        <v>724</v>
      </c>
      <c r="B616">
        <v>2011</v>
      </c>
      <c r="C616" t="s">
        <v>1334</v>
      </c>
      <c r="D616" t="s">
        <v>249</v>
      </c>
      <c r="E616">
        <v>6888</v>
      </c>
      <c r="F616">
        <v>60.598141695702665</v>
      </c>
      <c r="G616">
        <v>7.2735191637630665</v>
      </c>
      <c r="H616">
        <v>2.6713124274099882</v>
      </c>
      <c r="I616">
        <v>0.18873403019744484</v>
      </c>
      <c r="J616">
        <v>12.558072009291521</v>
      </c>
      <c r="K616">
        <v>16.652148664343784</v>
      </c>
      <c r="L616">
        <v>5.8072009291521488E-2</v>
      </c>
      <c r="M616">
        <v>22.183507549361209</v>
      </c>
    </row>
    <row r="617" spans="1:13">
      <c r="A617" t="s">
        <v>725</v>
      </c>
      <c r="B617">
        <v>2011</v>
      </c>
      <c r="C617" t="s">
        <v>1334</v>
      </c>
      <c r="D617" t="s">
        <v>262</v>
      </c>
      <c r="E617">
        <v>231</v>
      </c>
      <c r="F617">
        <v>17.748917748917751</v>
      </c>
      <c r="G617">
        <v>6.0606060606060606</v>
      </c>
      <c r="H617">
        <v>3.0303030303030303</v>
      </c>
      <c r="I617">
        <v>4.329004329004329</v>
      </c>
      <c r="J617">
        <v>27.27272727272727</v>
      </c>
      <c r="K617">
        <v>41.125541125541126</v>
      </c>
      <c r="L617">
        <v>0.4329004329004329</v>
      </c>
      <c r="M617">
        <v>21.645021645021643</v>
      </c>
    </row>
    <row r="618" spans="1:13">
      <c r="A618" t="s">
        <v>726</v>
      </c>
      <c r="B618">
        <v>2011</v>
      </c>
      <c r="C618" t="s">
        <v>1328</v>
      </c>
      <c r="D618" t="s">
        <v>249</v>
      </c>
      <c r="E618">
        <v>55814</v>
      </c>
      <c r="F618">
        <v>60.370158024868317</v>
      </c>
      <c r="G618">
        <v>10.013616655319455</v>
      </c>
      <c r="H618">
        <v>2.8989142509047912</v>
      </c>
      <c r="I618">
        <v>0.2042498297918085</v>
      </c>
      <c r="J618">
        <v>11.188949009209159</v>
      </c>
      <c r="K618">
        <v>15.302612247823127</v>
      </c>
      <c r="L618">
        <v>2.149998208334827E-2</v>
      </c>
      <c r="M618">
        <v>22.72906439244634</v>
      </c>
    </row>
    <row r="619" spans="1:13">
      <c r="A619" t="s">
        <v>727</v>
      </c>
      <c r="B619">
        <v>2011</v>
      </c>
      <c r="C619" t="s">
        <v>1328</v>
      </c>
      <c r="D619" t="s">
        <v>262</v>
      </c>
      <c r="E619">
        <v>1830</v>
      </c>
      <c r="F619">
        <v>16.721311475409838</v>
      </c>
      <c r="G619">
        <v>7.3224043715846996</v>
      </c>
      <c r="H619">
        <v>1.4754098360655739</v>
      </c>
      <c r="I619">
        <v>3.7704918032786887</v>
      </c>
      <c r="J619">
        <v>33.879781420765028</v>
      </c>
      <c r="K619">
        <v>36.775956284153004</v>
      </c>
      <c r="L619">
        <v>5.4644808743169397E-2</v>
      </c>
      <c r="M619">
        <v>20.491803278688526</v>
      </c>
    </row>
    <row r="620" spans="1:13">
      <c r="A620" t="s">
        <v>728</v>
      </c>
      <c r="B620">
        <v>2011</v>
      </c>
      <c r="C620" t="s">
        <v>1328</v>
      </c>
      <c r="D620" t="s">
        <v>248</v>
      </c>
      <c r="E620">
        <v>57644</v>
      </c>
      <c r="F620">
        <v>58.984456318090352</v>
      </c>
      <c r="G620">
        <v>9.9281798626049547</v>
      </c>
      <c r="H620">
        <v>2.8537228506002359</v>
      </c>
      <c r="I620">
        <v>0.31746582471722989</v>
      </c>
      <c r="J620">
        <v>11.909305391714662</v>
      </c>
      <c r="K620">
        <v>15.984317535216155</v>
      </c>
      <c r="L620">
        <v>2.255221705641524E-2</v>
      </c>
      <c r="M620">
        <v>22.658038997987649</v>
      </c>
    </row>
    <row r="621" spans="1:13">
      <c r="A621" t="s">
        <v>729</v>
      </c>
      <c r="B621">
        <v>2011</v>
      </c>
      <c r="C621" t="s">
        <v>1332</v>
      </c>
      <c r="D621" t="s">
        <v>248</v>
      </c>
      <c r="E621">
        <v>6142</v>
      </c>
      <c r="F621">
        <v>59.443178117876919</v>
      </c>
      <c r="G621">
        <v>10.354933246499511</v>
      </c>
      <c r="H621">
        <v>4.3959622272875283</v>
      </c>
      <c r="I621">
        <v>0.52100293064148484</v>
      </c>
      <c r="J621">
        <v>12.178443503744708</v>
      </c>
      <c r="K621">
        <v>13.073917290784761</v>
      </c>
      <c r="L621">
        <v>3.2562683165092803E-2</v>
      </c>
      <c r="M621">
        <v>21.426245522631067</v>
      </c>
    </row>
    <row r="622" spans="1:13">
      <c r="A622" t="s">
        <v>730</v>
      </c>
      <c r="B622">
        <v>2011</v>
      </c>
      <c r="C622" t="s">
        <v>1332</v>
      </c>
      <c r="D622" t="s">
        <v>249</v>
      </c>
      <c r="E622">
        <v>5972</v>
      </c>
      <c r="F622">
        <v>60.683188211654382</v>
      </c>
      <c r="G622">
        <v>10.415271265907569</v>
      </c>
      <c r="H622">
        <v>4.4708640321500335</v>
      </c>
      <c r="I622">
        <v>0.31815137307434693</v>
      </c>
      <c r="J622">
        <v>11.369725385130609</v>
      </c>
      <c r="K622">
        <v>12.709310113864703</v>
      </c>
      <c r="L622">
        <v>3.3489618218352307E-2</v>
      </c>
      <c r="M622">
        <v>21.43335565974548</v>
      </c>
    </row>
    <row r="623" spans="1:13">
      <c r="A623" t="s">
        <v>731</v>
      </c>
      <c r="B623">
        <v>2011</v>
      </c>
      <c r="C623" t="s">
        <v>1332</v>
      </c>
      <c r="D623" t="s">
        <v>262</v>
      </c>
      <c r="E623">
        <v>170</v>
      </c>
      <c r="F623">
        <v>15.882352941176469</v>
      </c>
      <c r="G623">
        <v>8.235294117647058</v>
      </c>
      <c r="H623">
        <v>1.7647058823529411</v>
      </c>
      <c r="I623">
        <v>7.6470588235294121</v>
      </c>
      <c r="J623">
        <v>40.588235294117645</v>
      </c>
      <c r="K623">
        <v>25.882352941176475</v>
      </c>
      <c r="L623">
        <v>0</v>
      </c>
      <c r="M623">
        <v>21.176470588235293</v>
      </c>
    </row>
    <row r="624" spans="1:13">
      <c r="A624" t="s">
        <v>512</v>
      </c>
      <c r="B624">
        <v>2011</v>
      </c>
      <c r="C624" t="s">
        <v>1336</v>
      </c>
      <c r="D624" t="s">
        <v>248</v>
      </c>
      <c r="E624">
        <v>196</v>
      </c>
      <c r="F624">
        <v>59.183673469387756</v>
      </c>
      <c r="G624">
        <v>5.6122448979591839</v>
      </c>
      <c r="H624">
        <v>5.1020408163265305</v>
      </c>
      <c r="I624">
        <v>1.5306122448979591</v>
      </c>
      <c r="J624">
        <v>15.816326530612246</v>
      </c>
      <c r="K624">
        <v>12.755102040816327</v>
      </c>
      <c r="L624">
        <v>0</v>
      </c>
      <c r="M624">
        <v>19.897959183673468</v>
      </c>
    </row>
    <row r="625" spans="1:13">
      <c r="A625" t="s">
        <v>513</v>
      </c>
      <c r="B625">
        <v>2011</v>
      </c>
      <c r="C625" t="s">
        <v>1336</v>
      </c>
      <c r="D625" t="s">
        <v>249</v>
      </c>
      <c r="E625">
        <v>186</v>
      </c>
      <c r="F625">
        <v>59.13978494623656</v>
      </c>
      <c r="G625">
        <v>5.913978494623656</v>
      </c>
      <c r="H625">
        <v>5.376344086021505</v>
      </c>
      <c r="I625">
        <v>0.53763440860215062</v>
      </c>
      <c r="J625">
        <v>15.591397849462366</v>
      </c>
      <c r="K625">
        <v>13.440860215053762</v>
      </c>
      <c r="L625">
        <v>0</v>
      </c>
      <c r="M625">
        <v>17.741935483870968</v>
      </c>
    </row>
    <row r="626" spans="1:13">
      <c r="A626" t="s">
        <v>514</v>
      </c>
      <c r="B626">
        <v>2011</v>
      </c>
      <c r="C626" t="s">
        <v>1336</v>
      </c>
      <c r="D626" t="s">
        <v>262</v>
      </c>
      <c r="E626">
        <v>10</v>
      </c>
      <c r="F626">
        <v>60</v>
      </c>
      <c r="G626">
        <v>0</v>
      </c>
      <c r="H626">
        <v>0</v>
      </c>
      <c r="I626">
        <v>20</v>
      </c>
      <c r="J626">
        <v>20</v>
      </c>
      <c r="K626">
        <v>0</v>
      </c>
      <c r="L626">
        <v>0</v>
      </c>
      <c r="M626">
        <v>60</v>
      </c>
    </row>
    <row r="627" spans="1:13">
      <c r="A627" t="s">
        <v>732</v>
      </c>
      <c r="B627">
        <v>2011</v>
      </c>
      <c r="C627" t="s">
        <v>1335</v>
      </c>
      <c r="D627" t="s">
        <v>248</v>
      </c>
      <c r="E627">
        <v>9428</v>
      </c>
      <c r="F627">
        <v>56.809503606279165</v>
      </c>
      <c r="G627">
        <v>13.481120067882902</v>
      </c>
      <c r="H627">
        <v>2.3865082732286806</v>
      </c>
      <c r="I627">
        <v>0.15910055154857869</v>
      </c>
      <c r="J627">
        <v>10.41578277471362</v>
      </c>
      <c r="K627">
        <v>16.73737802291048</v>
      </c>
      <c r="L627">
        <v>1.0606703436571909E-2</v>
      </c>
      <c r="M627">
        <v>18.996605854900299</v>
      </c>
    </row>
    <row r="628" spans="1:13">
      <c r="A628" t="s">
        <v>733</v>
      </c>
      <c r="B628">
        <v>2011</v>
      </c>
      <c r="C628" t="s">
        <v>1335</v>
      </c>
      <c r="D628" t="s">
        <v>249</v>
      </c>
      <c r="E628">
        <v>9116</v>
      </c>
      <c r="F628">
        <v>58.424747696358047</v>
      </c>
      <c r="G628">
        <v>13.679245283018867</v>
      </c>
      <c r="H628">
        <v>2.4352786309784995</v>
      </c>
      <c r="I628">
        <v>0.12066695919262835</v>
      </c>
      <c r="J628">
        <v>9.4668714348398417</v>
      </c>
      <c r="K628">
        <v>15.862220272049143</v>
      </c>
      <c r="L628">
        <v>1.0969723562966211E-2</v>
      </c>
      <c r="M628">
        <v>19.229925405879772</v>
      </c>
    </row>
    <row r="629" spans="1:13">
      <c r="A629" t="s">
        <v>734</v>
      </c>
      <c r="B629">
        <v>2011</v>
      </c>
      <c r="C629" t="s">
        <v>1335</v>
      </c>
      <c r="D629" t="s">
        <v>262</v>
      </c>
      <c r="E629">
        <v>312</v>
      </c>
      <c r="F629">
        <v>9.6153846153846168</v>
      </c>
      <c r="G629">
        <v>7.6923076923076925</v>
      </c>
      <c r="H629">
        <v>0.96153846153846156</v>
      </c>
      <c r="I629">
        <v>1.2820512820512819</v>
      </c>
      <c r="J629">
        <v>38.141025641025635</v>
      </c>
      <c r="K629">
        <v>42.307692307692307</v>
      </c>
      <c r="L629">
        <v>0</v>
      </c>
      <c r="M629">
        <v>12.179487179487179</v>
      </c>
    </row>
    <row r="630" spans="1:13">
      <c r="A630" t="s">
        <v>735</v>
      </c>
      <c r="B630">
        <v>2011</v>
      </c>
      <c r="C630" t="s">
        <v>1338</v>
      </c>
      <c r="D630" t="s">
        <v>248</v>
      </c>
      <c r="E630">
        <v>4276</v>
      </c>
      <c r="F630">
        <v>64.031805425631433</v>
      </c>
      <c r="G630">
        <v>10.617399438727784</v>
      </c>
      <c r="H630">
        <v>1.6370439663236671</v>
      </c>
      <c r="I630">
        <v>0.30402245088868102</v>
      </c>
      <c r="J630">
        <v>10.664172123479888</v>
      </c>
      <c r="K630">
        <v>12.745556594948551</v>
      </c>
      <c r="L630">
        <v>0</v>
      </c>
      <c r="M630">
        <v>24.579045837231057</v>
      </c>
    </row>
    <row r="631" spans="1:13">
      <c r="A631" t="s">
        <v>736</v>
      </c>
      <c r="B631">
        <v>2011</v>
      </c>
      <c r="C631" t="s">
        <v>1338</v>
      </c>
      <c r="D631" t="s">
        <v>249</v>
      </c>
      <c r="E631">
        <v>4156</v>
      </c>
      <c r="F631">
        <v>65.327237728585175</v>
      </c>
      <c r="G631">
        <v>10.587102983638113</v>
      </c>
      <c r="H631">
        <v>1.6602502406159771</v>
      </c>
      <c r="I631">
        <v>0.16843118383060635</v>
      </c>
      <c r="J631">
        <v>9.865255052935515</v>
      </c>
      <c r="K631">
        <v>12.39172281039461</v>
      </c>
      <c r="L631">
        <v>0</v>
      </c>
      <c r="M631">
        <v>24.663137632338788</v>
      </c>
    </row>
    <row r="632" spans="1:13">
      <c r="A632" t="s">
        <v>737</v>
      </c>
      <c r="B632">
        <v>2011</v>
      </c>
      <c r="C632" t="s">
        <v>1338</v>
      </c>
      <c r="D632" t="s">
        <v>262</v>
      </c>
      <c r="E632">
        <v>120</v>
      </c>
      <c r="F632">
        <v>19.166666666666668</v>
      </c>
      <c r="G632">
        <v>11.666666666666666</v>
      </c>
      <c r="H632">
        <v>0.83333333333333337</v>
      </c>
      <c r="I632">
        <v>5</v>
      </c>
      <c r="J632">
        <v>38.333333333333336</v>
      </c>
      <c r="K632">
        <v>25</v>
      </c>
      <c r="L632">
        <v>0</v>
      </c>
      <c r="M632">
        <v>21.666666666666668</v>
      </c>
    </row>
    <row r="633" spans="1:13">
      <c r="A633" t="s">
        <v>738</v>
      </c>
      <c r="B633">
        <v>2011</v>
      </c>
      <c r="C633" t="s">
        <v>1331</v>
      </c>
      <c r="D633" t="s">
        <v>248</v>
      </c>
      <c r="E633">
        <v>3214</v>
      </c>
      <c r="F633">
        <v>58.214063472308652</v>
      </c>
      <c r="G633">
        <v>10.703173615432483</v>
      </c>
      <c r="H633">
        <v>3.3914125700062225</v>
      </c>
      <c r="I633">
        <v>0.31113876789047917</v>
      </c>
      <c r="J633">
        <v>10.018668326073429</v>
      </c>
      <c r="K633">
        <v>17.361543248288736</v>
      </c>
      <c r="L633">
        <v>0</v>
      </c>
      <c r="M633">
        <v>27.815805849408836</v>
      </c>
    </row>
    <row r="634" spans="1:13">
      <c r="A634" t="s">
        <v>739</v>
      </c>
      <c r="B634">
        <v>2011</v>
      </c>
      <c r="C634" t="s">
        <v>1331</v>
      </c>
      <c r="D634" t="s">
        <v>249</v>
      </c>
      <c r="E634">
        <v>3111</v>
      </c>
      <c r="F634">
        <v>59.659273545483771</v>
      </c>
      <c r="G634">
        <v>10.800385728061716</v>
      </c>
      <c r="H634">
        <v>3.3751205400192865</v>
      </c>
      <c r="I634">
        <v>0.22500803600128574</v>
      </c>
      <c r="J634">
        <v>9.546769527483125</v>
      </c>
      <c r="K634">
        <v>16.393442622950818</v>
      </c>
      <c r="L634">
        <v>0</v>
      </c>
      <c r="M634">
        <v>27.643844423015107</v>
      </c>
    </row>
    <row r="635" spans="1:13">
      <c r="A635" t="s">
        <v>740</v>
      </c>
      <c r="B635">
        <v>2011</v>
      </c>
      <c r="C635" t="s">
        <v>1331</v>
      </c>
      <c r="D635" t="s">
        <v>262</v>
      </c>
      <c r="E635">
        <v>103</v>
      </c>
      <c r="F635">
        <v>14.563106796116504</v>
      </c>
      <c r="G635">
        <v>7.7669902912621351</v>
      </c>
      <c r="H635">
        <v>3.8834951456310676</v>
      </c>
      <c r="I635">
        <v>2.912621359223301</v>
      </c>
      <c r="J635">
        <v>24.271844660194176</v>
      </c>
      <c r="K635">
        <v>46.601941747572816</v>
      </c>
      <c r="L635">
        <v>0</v>
      </c>
      <c r="M635">
        <v>33.009708737864081</v>
      </c>
    </row>
    <row r="636" spans="1:13">
      <c r="A636" t="s">
        <v>515</v>
      </c>
      <c r="B636">
        <v>2011</v>
      </c>
      <c r="C636" t="s">
        <v>1339</v>
      </c>
      <c r="D636" t="s">
        <v>248</v>
      </c>
      <c r="E636">
        <v>212</v>
      </c>
      <c r="F636">
        <v>64.622641509433961</v>
      </c>
      <c r="G636">
        <v>6.132075471698113</v>
      </c>
      <c r="H636">
        <v>1.4150943396226416</v>
      </c>
      <c r="I636">
        <v>0</v>
      </c>
      <c r="J636">
        <v>12.264150943396226</v>
      </c>
      <c r="K636">
        <v>15.566037735849056</v>
      </c>
      <c r="L636">
        <v>0</v>
      </c>
      <c r="M636">
        <v>32.547169811320757</v>
      </c>
    </row>
    <row r="637" spans="1:13">
      <c r="A637" t="s">
        <v>516</v>
      </c>
      <c r="B637">
        <v>2011</v>
      </c>
      <c r="C637" t="s">
        <v>1339</v>
      </c>
      <c r="D637" t="s">
        <v>249</v>
      </c>
      <c r="E637">
        <v>204</v>
      </c>
      <c r="F637">
        <v>66.17647058823529</v>
      </c>
      <c r="G637">
        <v>6.3725490196078427</v>
      </c>
      <c r="H637">
        <v>1.4705882352941175</v>
      </c>
      <c r="I637">
        <v>0</v>
      </c>
      <c r="J637">
        <v>11.76470588235294</v>
      </c>
      <c r="K637">
        <v>14.215686274509803</v>
      </c>
      <c r="L637">
        <v>0</v>
      </c>
      <c r="M637">
        <v>32.843137254901961</v>
      </c>
    </row>
    <row r="638" spans="1:13">
      <c r="A638" t="s">
        <v>517</v>
      </c>
      <c r="B638">
        <v>2011</v>
      </c>
      <c r="C638" t="s">
        <v>1339</v>
      </c>
      <c r="D638" t="s">
        <v>262</v>
      </c>
      <c r="E638">
        <v>8</v>
      </c>
      <c r="F638">
        <v>25</v>
      </c>
      <c r="G638">
        <v>0</v>
      </c>
      <c r="H638">
        <v>0</v>
      </c>
      <c r="I638">
        <v>0</v>
      </c>
      <c r="J638">
        <v>25</v>
      </c>
      <c r="K638">
        <v>50</v>
      </c>
      <c r="L638">
        <v>0</v>
      </c>
      <c r="M638">
        <v>25</v>
      </c>
    </row>
    <row r="639" spans="1:13">
      <c r="A639" t="s">
        <v>647</v>
      </c>
      <c r="B639">
        <v>2011</v>
      </c>
      <c r="C639" t="s">
        <v>348</v>
      </c>
      <c r="D639" t="s">
        <v>248</v>
      </c>
      <c r="E639">
        <v>1400</v>
      </c>
      <c r="F639">
        <v>67.071428571428569</v>
      </c>
      <c r="G639">
        <v>4.3571428571428577</v>
      </c>
      <c r="H639">
        <v>4.2142857142857144</v>
      </c>
      <c r="I639">
        <v>0.35714285714285715</v>
      </c>
      <c r="J639">
        <v>10.928571428571429</v>
      </c>
      <c r="K639">
        <v>13.071428571428573</v>
      </c>
      <c r="L639">
        <v>0</v>
      </c>
      <c r="M639">
        <v>16.714285714285715</v>
      </c>
    </row>
    <row r="640" spans="1:13">
      <c r="A640" t="s">
        <v>648</v>
      </c>
      <c r="B640">
        <v>2011</v>
      </c>
      <c r="C640" t="s">
        <v>348</v>
      </c>
      <c r="D640" t="s">
        <v>249</v>
      </c>
      <c r="E640">
        <v>1367</v>
      </c>
      <c r="F640">
        <v>68.397951719092902</v>
      </c>
      <c r="G640">
        <v>4.3891733723482078</v>
      </c>
      <c r="H640">
        <v>4.3160204828090709</v>
      </c>
      <c r="I640">
        <v>0.21945866861741037</v>
      </c>
      <c r="J640">
        <v>10.314557425018288</v>
      </c>
      <c r="K640">
        <v>12.362838332114119</v>
      </c>
      <c r="L640">
        <v>0</v>
      </c>
      <c r="M640">
        <v>16.678858814923188</v>
      </c>
    </row>
    <row r="641" spans="1:13">
      <c r="A641" t="s">
        <v>649</v>
      </c>
      <c r="B641">
        <v>2011</v>
      </c>
      <c r="C641" t="s">
        <v>348</v>
      </c>
      <c r="D641" t="s">
        <v>262</v>
      </c>
      <c r="E641">
        <v>33</v>
      </c>
      <c r="F641">
        <v>12.121212121212121</v>
      </c>
      <c r="G641">
        <v>3.0303030303030303</v>
      </c>
      <c r="H641">
        <v>0</v>
      </c>
      <c r="I641">
        <v>6.0606060606060606</v>
      </c>
      <c r="J641">
        <v>36.363636363636367</v>
      </c>
      <c r="K641">
        <v>42.424242424242422</v>
      </c>
      <c r="L641">
        <v>0</v>
      </c>
      <c r="M641">
        <v>18.181818181818183</v>
      </c>
    </row>
    <row r="642" spans="1:13">
      <c r="A642" t="s">
        <v>518</v>
      </c>
      <c r="B642">
        <v>2011</v>
      </c>
      <c r="C642" t="s">
        <v>1337</v>
      </c>
      <c r="D642" t="s">
        <v>248</v>
      </c>
      <c r="E642">
        <v>245</v>
      </c>
      <c r="F642">
        <v>64.489795918367349</v>
      </c>
      <c r="G642">
        <v>6.1224489795918364</v>
      </c>
      <c r="H642">
        <v>6.9387755102040813</v>
      </c>
      <c r="I642">
        <v>0.40816326530612246</v>
      </c>
      <c r="J642">
        <v>11.020408163265307</v>
      </c>
      <c r="K642">
        <v>11.020408163265307</v>
      </c>
      <c r="L642">
        <v>0</v>
      </c>
      <c r="M642">
        <v>25.714285714285712</v>
      </c>
    </row>
    <row r="643" spans="1:13">
      <c r="A643" t="s">
        <v>519</v>
      </c>
      <c r="B643">
        <v>2011</v>
      </c>
      <c r="C643" t="s">
        <v>1337</v>
      </c>
      <c r="D643" t="s">
        <v>249</v>
      </c>
      <c r="E643">
        <v>238</v>
      </c>
      <c r="F643">
        <v>66.386554621848731</v>
      </c>
      <c r="G643">
        <v>5.46218487394958</v>
      </c>
      <c r="H643">
        <v>7.1428571428571423</v>
      </c>
      <c r="I643">
        <v>0.42016806722689076</v>
      </c>
      <c r="J643">
        <v>10.084033613445378</v>
      </c>
      <c r="K643">
        <v>10.504201680672269</v>
      </c>
      <c r="L643">
        <v>0</v>
      </c>
      <c r="M643">
        <v>25.630252100840334</v>
      </c>
    </row>
    <row r="644" spans="1:13">
      <c r="A644" t="s">
        <v>520</v>
      </c>
      <c r="B644">
        <v>2011</v>
      </c>
      <c r="C644" t="s">
        <v>1337</v>
      </c>
      <c r="D644" t="s">
        <v>262</v>
      </c>
      <c r="E644">
        <v>7</v>
      </c>
      <c r="F644">
        <v>0</v>
      </c>
      <c r="G644">
        <v>28.571428571428569</v>
      </c>
      <c r="H644">
        <v>0</v>
      </c>
      <c r="I644">
        <v>0</v>
      </c>
      <c r="J644">
        <v>42.857142857142854</v>
      </c>
      <c r="K644">
        <v>28.571428571428569</v>
      </c>
      <c r="L644">
        <v>0</v>
      </c>
      <c r="M644">
        <v>28.571428571428569</v>
      </c>
    </row>
    <row r="645" spans="1:13">
      <c r="A645" t="s">
        <v>650</v>
      </c>
      <c r="B645">
        <v>2012</v>
      </c>
      <c r="C645" t="s">
        <v>347</v>
      </c>
      <c r="D645" t="s">
        <v>248</v>
      </c>
      <c r="E645">
        <v>3810</v>
      </c>
      <c r="F645">
        <v>58.346456692913385</v>
      </c>
      <c r="G645">
        <v>8.6351706036745419</v>
      </c>
      <c r="H645">
        <v>2.9921259842519685</v>
      </c>
      <c r="I645">
        <v>0.26246719160104987</v>
      </c>
      <c r="J645">
        <v>12.650918635170605</v>
      </c>
      <c r="K645">
        <v>17.060367454068242</v>
      </c>
      <c r="L645">
        <v>5.2493438320209973E-2</v>
      </c>
      <c r="M645">
        <v>26.062992125984252</v>
      </c>
    </row>
    <row r="646" spans="1:13">
      <c r="A646" t="s">
        <v>651</v>
      </c>
      <c r="B646">
        <v>2012</v>
      </c>
      <c r="C646" t="s">
        <v>347</v>
      </c>
      <c r="D646" t="s">
        <v>249</v>
      </c>
      <c r="E646">
        <v>3715</v>
      </c>
      <c r="F646">
        <v>59.488559892328396</v>
      </c>
      <c r="G646">
        <v>8.8290713324360706</v>
      </c>
      <c r="H646">
        <v>2.9609690444145356</v>
      </c>
      <c r="I646">
        <v>0.16150740242261105</v>
      </c>
      <c r="J646">
        <v>11.924629878869448</v>
      </c>
      <c r="K646">
        <v>16.581426648721401</v>
      </c>
      <c r="L646">
        <v>5.3835800807537013E-2</v>
      </c>
      <c r="M646">
        <v>25.921938088829073</v>
      </c>
    </row>
    <row r="647" spans="1:13">
      <c r="A647" t="s">
        <v>652</v>
      </c>
      <c r="B647">
        <v>2012</v>
      </c>
      <c r="C647" t="s">
        <v>347</v>
      </c>
      <c r="D647" t="s">
        <v>262</v>
      </c>
      <c r="E647">
        <v>95</v>
      </c>
      <c r="F647">
        <v>13.684210526315791</v>
      </c>
      <c r="G647">
        <v>1.0526315789473684</v>
      </c>
      <c r="H647">
        <v>4.2105263157894735</v>
      </c>
      <c r="I647">
        <v>4.2105263157894735</v>
      </c>
      <c r="J647">
        <v>41.05263157894737</v>
      </c>
      <c r="K647">
        <v>35.789473684210527</v>
      </c>
      <c r="L647">
        <v>0</v>
      </c>
      <c r="M647">
        <v>31.578947368421051</v>
      </c>
    </row>
    <row r="648" spans="1:13">
      <c r="A648" t="s">
        <v>353</v>
      </c>
      <c r="B648">
        <v>2012</v>
      </c>
      <c r="C648" t="s">
        <v>1329</v>
      </c>
      <c r="D648" t="s">
        <v>248</v>
      </c>
      <c r="E648">
        <v>1022</v>
      </c>
      <c r="F648">
        <v>64.579256360078276</v>
      </c>
      <c r="G648">
        <v>7.9256360078277881</v>
      </c>
      <c r="H648">
        <v>3.3268101761252442</v>
      </c>
      <c r="I648">
        <v>0.58708414872798431</v>
      </c>
      <c r="J648">
        <v>9.9804305283757326</v>
      </c>
      <c r="K648">
        <v>13.50293542074364</v>
      </c>
      <c r="L648">
        <v>9.7847358121330719E-2</v>
      </c>
      <c r="M648">
        <v>24.266144814090019</v>
      </c>
    </row>
    <row r="649" spans="1:13">
      <c r="A649" t="s">
        <v>354</v>
      </c>
      <c r="B649">
        <v>2012</v>
      </c>
      <c r="C649" t="s">
        <v>1329</v>
      </c>
      <c r="D649" t="s">
        <v>249</v>
      </c>
      <c r="E649">
        <v>981</v>
      </c>
      <c r="F649">
        <v>66.666666666666657</v>
      </c>
      <c r="G649">
        <v>7.951070336391437</v>
      </c>
      <c r="H649">
        <v>3.2619775739041796</v>
      </c>
      <c r="I649">
        <v>0.3058103975535168</v>
      </c>
      <c r="J649">
        <v>9.1743119266055047</v>
      </c>
      <c r="K649">
        <v>12.538226299694188</v>
      </c>
      <c r="L649">
        <v>0.10193679918450561</v>
      </c>
      <c r="M649">
        <v>23.445463812436291</v>
      </c>
    </row>
    <row r="650" spans="1:13">
      <c r="A650" t="s">
        <v>355</v>
      </c>
      <c r="B650">
        <v>2012</v>
      </c>
      <c r="C650" t="s">
        <v>1329</v>
      </c>
      <c r="D650" t="s">
        <v>262</v>
      </c>
      <c r="E650">
        <v>41</v>
      </c>
      <c r="F650">
        <v>14.634146341463413</v>
      </c>
      <c r="G650">
        <v>7.3170731707317067</v>
      </c>
      <c r="H650">
        <v>4.8780487804878048</v>
      </c>
      <c r="I650">
        <v>7.3170731707317067</v>
      </c>
      <c r="J650">
        <v>29.268292682926827</v>
      </c>
      <c r="K650">
        <v>36.585365853658537</v>
      </c>
      <c r="L650">
        <v>0</v>
      </c>
      <c r="M650">
        <v>43.902439024390247</v>
      </c>
    </row>
    <row r="651" spans="1:13">
      <c r="A651" t="s">
        <v>356</v>
      </c>
      <c r="B651">
        <v>2012</v>
      </c>
      <c r="C651" t="s">
        <v>1330</v>
      </c>
      <c r="D651" t="s">
        <v>248</v>
      </c>
      <c r="E651">
        <v>4146</v>
      </c>
      <c r="F651">
        <v>64.375301495417276</v>
      </c>
      <c r="G651">
        <v>6.9464544138929094</v>
      </c>
      <c r="H651">
        <v>1.5436565364206465</v>
      </c>
      <c r="I651">
        <v>0.38591413410516162</v>
      </c>
      <c r="J651">
        <v>10.347322720694645</v>
      </c>
      <c r="K651">
        <v>16.401350699469369</v>
      </c>
      <c r="L651">
        <v>0</v>
      </c>
      <c r="M651">
        <v>20.742884708152438</v>
      </c>
    </row>
    <row r="652" spans="1:13">
      <c r="A652" t="s">
        <v>357</v>
      </c>
      <c r="B652">
        <v>2012</v>
      </c>
      <c r="C652" t="s">
        <v>1330</v>
      </c>
      <c r="D652" t="s">
        <v>249</v>
      </c>
      <c r="E652">
        <v>4045</v>
      </c>
      <c r="F652">
        <v>65.611866501854138</v>
      </c>
      <c r="G652">
        <v>6.7737948084054391</v>
      </c>
      <c r="H652">
        <v>1.557478368355995</v>
      </c>
      <c r="I652">
        <v>0.22249690976514214</v>
      </c>
      <c r="J652">
        <v>9.7651421508034613</v>
      </c>
      <c r="K652">
        <v>16.069221260815823</v>
      </c>
      <c r="L652">
        <v>0</v>
      </c>
      <c r="M652">
        <v>20.593325092707047</v>
      </c>
    </row>
    <row r="653" spans="1:13">
      <c r="A653" t="s">
        <v>358</v>
      </c>
      <c r="B653">
        <v>2012</v>
      </c>
      <c r="C653" t="s">
        <v>1330</v>
      </c>
      <c r="D653" t="s">
        <v>262</v>
      </c>
      <c r="E653">
        <v>101</v>
      </c>
      <c r="F653">
        <v>14.85148514851485</v>
      </c>
      <c r="G653">
        <v>13.861386138613863</v>
      </c>
      <c r="H653">
        <v>0.99009900990099009</v>
      </c>
      <c r="I653">
        <v>6.9306930693069315</v>
      </c>
      <c r="J653">
        <v>33.663366336633665</v>
      </c>
      <c r="K653">
        <v>29.702970297029701</v>
      </c>
      <c r="L653">
        <v>0</v>
      </c>
      <c r="M653">
        <v>26.732673267326735</v>
      </c>
    </row>
    <row r="654" spans="1:13">
      <c r="A654" t="s">
        <v>653</v>
      </c>
      <c r="B654">
        <v>2012</v>
      </c>
      <c r="C654" t="s">
        <v>349</v>
      </c>
      <c r="D654" t="s">
        <v>248</v>
      </c>
      <c r="E654">
        <v>13037</v>
      </c>
      <c r="F654">
        <v>54.429700084375241</v>
      </c>
      <c r="G654">
        <v>9.8258801871596226</v>
      </c>
      <c r="H654">
        <v>3.7048400705683826</v>
      </c>
      <c r="I654">
        <v>0.33750095880954206</v>
      </c>
      <c r="J654">
        <v>13.906573598220451</v>
      </c>
      <c r="K654">
        <v>17.780164148193602</v>
      </c>
      <c r="L654">
        <v>1.5340952673161001E-2</v>
      </c>
      <c r="M654">
        <v>25.20518524200353</v>
      </c>
    </row>
    <row r="655" spans="1:13">
      <c r="A655" t="s">
        <v>654</v>
      </c>
      <c r="B655">
        <v>2012</v>
      </c>
      <c r="C655" t="s">
        <v>349</v>
      </c>
      <c r="D655" t="s">
        <v>249</v>
      </c>
      <c r="E655">
        <v>12668</v>
      </c>
      <c r="F655">
        <v>55.62835491000947</v>
      </c>
      <c r="G655">
        <v>10.009472687085569</v>
      </c>
      <c r="H655">
        <v>3.7022418692769183</v>
      </c>
      <c r="I655">
        <v>0.22102936532996525</v>
      </c>
      <c r="J655">
        <v>13.119671613514367</v>
      </c>
      <c r="K655">
        <v>17.303441742974424</v>
      </c>
      <c r="L655">
        <v>1.578781180928323E-2</v>
      </c>
      <c r="M655">
        <v>25.410483107041365</v>
      </c>
    </row>
    <row r="656" spans="1:13">
      <c r="A656" t="s">
        <v>655</v>
      </c>
      <c r="B656">
        <v>2012</v>
      </c>
      <c r="C656" t="s">
        <v>349</v>
      </c>
      <c r="D656" t="s">
        <v>262</v>
      </c>
      <c r="E656">
        <v>369</v>
      </c>
      <c r="F656">
        <v>13.279132791327914</v>
      </c>
      <c r="G656">
        <v>3.5230352303523031</v>
      </c>
      <c r="H656">
        <v>3.7940379403794036</v>
      </c>
      <c r="I656">
        <v>4.3360433604336039</v>
      </c>
      <c r="J656">
        <v>40.921409214092144</v>
      </c>
      <c r="K656">
        <v>34.146341463414636</v>
      </c>
      <c r="L656">
        <v>0</v>
      </c>
      <c r="M656">
        <v>18.157181571815716</v>
      </c>
    </row>
    <row r="657" spans="1:13">
      <c r="A657" t="s">
        <v>359</v>
      </c>
      <c r="B657">
        <v>2012</v>
      </c>
      <c r="C657" t="s">
        <v>1333</v>
      </c>
      <c r="D657" t="s">
        <v>248</v>
      </c>
      <c r="E657">
        <v>3106</v>
      </c>
      <c r="F657">
        <v>57.405022537025104</v>
      </c>
      <c r="G657">
        <v>9.8197037990985176</v>
      </c>
      <c r="H657">
        <v>3.1551835157759176</v>
      </c>
      <c r="I657">
        <v>0.22537025112685125</v>
      </c>
      <c r="J657">
        <v>14.294913071474566</v>
      </c>
      <c r="K657">
        <v>15.099806825499035</v>
      </c>
      <c r="L657">
        <v>0</v>
      </c>
      <c r="M657">
        <v>25.402446877012235</v>
      </c>
    </row>
    <row r="658" spans="1:13">
      <c r="A658" t="s">
        <v>360</v>
      </c>
      <c r="B658">
        <v>2012</v>
      </c>
      <c r="C658" t="s">
        <v>1333</v>
      </c>
      <c r="D658" t="s">
        <v>249</v>
      </c>
      <c r="E658">
        <v>3012</v>
      </c>
      <c r="F658">
        <v>58.499335989375837</v>
      </c>
      <c r="G658">
        <v>9.860557768924302</v>
      </c>
      <c r="H658">
        <v>3.1872509960159361</v>
      </c>
      <c r="I658">
        <v>0.16600265604249667</v>
      </c>
      <c r="J658">
        <v>13.745019920318724</v>
      </c>
      <c r="K658">
        <v>14.54183266932271</v>
      </c>
      <c r="L658">
        <v>0</v>
      </c>
      <c r="M658">
        <v>25.664010624169986</v>
      </c>
    </row>
    <row r="659" spans="1:13">
      <c r="A659" t="s">
        <v>361</v>
      </c>
      <c r="B659">
        <v>2012</v>
      </c>
      <c r="C659" t="s">
        <v>1333</v>
      </c>
      <c r="D659" t="s">
        <v>262</v>
      </c>
      <c r="E659">
        <v>94</v>
      </c>
      <c r="F659">
        <v>22.340425531914892</v>
      </c>
      <c r="G659">
        <v>8.5106382978723403</v>
      </c>
      <c r="H659">
        <v>2.1276595744680851</v>
      </c>
      <c r="I659">
        <v>2.1276595744680851</v>
      </c>
      <c r="J659">
        <v>31.914893617021278</v>
      </c>
      <c r="K659">
        <v>32.978723404255319</v>
      </c>
      <c r="L659">
        <v>0</v>
      </c>
      <c r="M659">
        <v>17.021276595744681</v>
      </c>
    </row>
    <row r="660" spans="1:13">
      <c r="A660" t="s">
        <v>362</v>
      </c>
      <c r="B660">
        <v>2012</v>
      </c>
      <c r="C660" t="s">
        <v>1334</v>
      </c>
      <c r="D660" t="s">
        <v>248</v>
      </c>
      <c r="E660">
        <v>7245</v>
      </c>
      <c r="F660">
        <v>56.34230503795721</v>
      </c>
      <c r="G660">
        <v>9.4824016563146998</v>
      </c>
      <c r="H660">
        <v>2.6363008971704622</v>
      </c>
      <c r="I660">
        <v>0.38647342995169082</v>
      </c>
      <c r="J660">
        <v>13.871635610766045</v>
      </c>
      <c r="K660">
        <v>17.253278122843341</v>
      </c>
      <c r="L660">
        <v>2.7605244996549351E-2</v>
      </c>
      <c r="M660">
        <v>25.866114561766736</v>
      </c>
    </row>
    <row r="661" spans="1:13">
      <c r="A661" t="s">
        <v>363</v>
      </c>
      <c r="B661">
        <v>2012</v>
      </c>
      <c r="C661" t="s">
        <v>1334</v>
      </c>
      <c r="D661" t="s">
        <v>249</v>
      </c>
      <c r="E661">
        <v>7054</v>
      </c>
      <c r="F661">
        <v>57.414233059257157</v>
      </c>
      <c r="G661">
        <v>9.5406861355259434</v>
      </c>
      <c r="H661">
        <v>2.6651545222568753</v>
      </c>
      <c r="I661">
        <v>0.26935072299404594</v>
      </c>
      <c r="J661">
        <v>13.155656365182875</v>
      </c>
      <c r="K661">
        <v>16.926566487099517</v>
      </c>
      <c r="L661">
        <v>2.8352707683583781E-2</v>
      </c>
      <c r="M661">
        <v>26.169549191947834</v>
      </c>
    </row>
    <row r="662" spans="1:13">
      <c r="A662" t="s">
        <v>364</v>
      </c>
      <c r="B662">
        <v>2012</v>
      </c>
      <c r="C662" t="s">
        <v>1334</v>
      </c>
      <c r="D662" t="s">
        <v>262</v>
      </c>
      <c r="E662">
        <v>191</v>
      </c>
      <c r="F662">
        <v>16.753926701570681</v>
      </c>
      <c r="G662">
        <v>7.3298429319371721</v>
      </c>
      <c r="H662">
        <v>1.5706806282722512</v>
      </c>
      <c r="I662">
        <v>4.7120418848167542</v>
      </c>
      <c r="J662">
        <v>40.31413612565445</v>
      </c>
      <c r="K662">
        <v>29.319371727748688</v>
      </c>
      <c r="L662">
        <v>0</v>
      </c>
      <c r="M662">
        <v>14.659685863874344</v>
      </c>
    </row>
    <row r="663" spans="1:13">
      <c r="A663" t="s">
        <v>365</v>
      </c>
      <c r="B663">
        <v>2012</v>
      </c>
      <c r="C663" t="s">
        <v>1328</v>
      </c>
      <c r="D663" t="s">
        <v>249</v>
      </c>
      <c r="E663">
        <v>56287</v>
      </c>
      <c r="F663">
        <v>59.106010268800965</v>
      </c>
      <c r="G663">
        <v>9.8104358022278682</v>
      </c>
      <c r="H663">
        <v>3.1143958640538667</v>
      </c>
      <c r="I663">
        <v>0.21141649048625794</v>
      </c>
      <c r="J663">
        <v>11.899728178797945</v>
      </c>
      <c r="K663">
        <v>15.842023913159345</v>
      </c>
      <c r="L663">
        <v>1.5989482473750601E-2</v>
      </c>
      <c r="M663">
        <v>23.787020093449645</v>
      </c>
    </row>
    <row r="664" spans="1:13">
      <c r="A664" t="s">
        <v>366</v>
      </c>
      <c r="B664">
        <v>2012</v>
      </c>
      <c r="C664" t="s">
        <v>1328</v>
      </c>
      <c r="D664" t="s">
        <v>262</v>
      </c>
      <c r="E664">
        <v>1652</v>
      </c>
      <c r="F664">
        <v>17.675544794188863</v>
      </c>
      <c r="G664">
        <v>6.1743341404358354</v>
      </c>
      <c r="H664">
        <v>2.3002421307506054</v>
      </c>
      <c r="I664">
        <v>5.1452784503631968</v>
      </c>
      <c r="J664">
        <v>38.801452784503631</v>
      </c>
      <c r="K664">
        <v>29.90314769975787</v>
      </c>
      <c r="L664">
        <v>0</v>
      </c>
      <c r="M664">
        <v>22.094430992736079</v>
      </c>
    </row>
    <row r="665" spans="1:13">
      <c r="A665" t="s">
        <v>367</v>
      </c>
      <c r="B665">
        <v>2012</v>
      </c>
      <c r="C665" t="s">
        <v>1328</v>
      </c>
      <c r="D665" t="s">
        <v>248</v>
      </c>
      <c r="E665">
        <v>57939</v>
      </c>
      <c r="F665">
        <v>57.924713923264129</v>
      </c>
      <c r="G665">
        <v>9.7067605585184413</v>
      </c>
      <c r="H665">
        <v>3.091182105317662</v>
      </c>
      <c r="I665">
        <v>0.35209444415678559</v>
      </c>
      <c r="J665">
        <v>12.666770223856124</v>
      </c>
      <c r="K665">
        <v>16.242945166468182</v>
      </c>
      <c r="L665">
        <v>1.5533578418681721E-2</v>
      </c>
      <c r="M665">
        <v>23.738759730060927</v>
      </c>
    </row>
    <row r="666" spans="1:13">
      <c r="A666" t="s">
        <v>368</v>
      </c>
      <c r="B666">
        <v>2012</v>
      </c>
      <c r="C666" t="s">
        <v>1332</v>
      </c>
      <c r="D666" t="s">
        <v>248</v>
      </c>
      <c r="E666">
        <v>6175</v>
      </c>
      <c r="F666">
        <v>58.461538461538467</v>
      </c>
      <c r="G666">
        <v>10.510121457489879</v>
      </c>
      <c r="H666">
        <v>3.9676113360323888</v>
      </c>
      <c r="I666">
        <v>0.5668016194331984</v>
      </c>
      <c r="J666">
        <v>13.295546558704455</v>
      </c>
      <c r="K666">
        <v>13.16599190283401</v>
      </c>
      <c r="L666">
        <v>3.2388663967611343E-2</v>
      </c>
      <c r="M666">
        <v>21.344129554655872</v>
      </c>
    </row>
    <row r="667" spans="1:13">
      <c r="A667" t="s">
        <v>369</v>
      </c>
      <c r="B667">
        <v>2012</v>
      </c>
      <c r="C667" t="s">
        <v>1332</v>
      </c>
      <c r="D667" t="s">
        <v>249</v>
      </c>
      <c r="E667">
        <v>5991</v>
      </c>
      <c r="F667">
        <v>59.372391921215154</v>
      </c>
      <c r="G667">
        <v>10.649307294274745</v>
      </c>
      <c r="H667">
        <v>4.0727758304122847</v>
      </c>
      <c r="I667">
        <v>0.31714238023702218</v>
      </c>
      <c r="J667">
        <v>12.602236688365881</v>
      </c>
      <c r="K667">
        <v>12.952762477048907</v>
      </c>
      <c r="L667">
        <v>3.3383408446002343E-2</v>
      </c>
      <c r="M667">
        <v>20.948088799866465</v>
      </c>
    </row>
    <row r="668" spans="1:13">
      <c r="A668" t="s">
        <v>370</v>
      </c>
      <c r="B668">
        <v>2012</v>
      </c>
      <c r="C668" t="s">
        <v>1332</v>
      </c>
      <c r="D668" t="s">
        <v>262</v>
      </c>
      <c r="E668">
        <v>184</v>
      </c>
      <c r="F668">
        <v>28.804347826086957</v>
      </c>
      <c r="G668">
        <v>5.9782608695652177</v>
      </c>
      <c r="H668">
        <v>0.54347826086956519</v>
      </c>
      <c r="I668">
        <v>8.695652173913043</v>
      </c>
      <c r="J668">
        <v>35.869565217391305</v>
      </c>
      <c r="K668">
        <v>20.108695652173914</v>
      </c>
      <c r="L668">
        <v>0</v>
      </c>
      <c r="M668">
        <v>34.239130434782609</v>
      </c>
    </row>
    <row r="669" spans="1:13">
      <c r="A669" t="s">
        <v>521</v>
      </c>
      <c r="B669">
        <v>2012</v>
      </c>
      <c r="C669" t="s">
        <v>1336</v>
      </c>
      <c r="D669" t="s">
        <v>248</v>
      </c>
      <c r="E669">
        <v>199</v>
      </c>
      <c r="F669">
        <v>53.768844221105525</v>
      </c>
      <c r="G669">
        <v>7.0351758793969852</v>
      </c>
      <c r="H669">
        <v>5.025125628140704</v>
      </c>
      <c r="I669">
        <v>0</v>
      </c>
      <c r="J669">
        <v>15.075376884422109</v>
      </c>
      <c r="K669">
        <v>19.095477386934672</v>
      </c>
      <c r="L669">
        <v>0</v>
      </c>
      <c r="M669">
        <v>10.552763819095476</v>
      </c>
    </row>
    <row r="670" spans="1:13">
      <c r="A670" t="s">
        <v>522</v>
      </c>
      <c r="B670">
        <v>2012</v>
      </c>
      <c r="C670" t="s">
        <v>1336</v>
      </c>
      <c r="D670" t="s">
        <v>249</v>
      </c>
      <c r="E670">
        <v>195</v>
      </c>
      <c r="F670">
        <v>54.871794871794876</v>
      </c>
      <c r="G670">
        <v>7.1794871794871788</v>
      </c>
      <c r="H670">
        <v>5.1282051282051277</v>
      </c>
      <c r="I670">
        <v>0</v>
      </c>
      <c r="J670">
        <v>14.358974358974358</v>
      </c>
      <c r="K670">
        <v>18.461538461538463</v>
      </c>
      <c r="L670">
        <v>0</v>
      </c>
      <c r="M670">
        <v>9.7435897435897445</v>
      </c>
    </row>
    <row r="671" spans="1:13">
      <c r="A671" t="s">
        <v>523</v>
      </c>
      <c r="B671">
        <v>2012</v>
      </c>
      <c r="C671" t="s">
        <v>1336</v>
      </c>
      <c r="D671" t="s">
        <v>262</v>
      </c>
      <c r="E671">
        <v>4</v>
      </c>
      <c r="F671">
        <v>0</v>
      </c>
      <c r="G671">
        <v>0</v>
      </c>
      <c r="H671">
        <v>0</v>
      </c>
      <c r="I671">
        <v>0</v>
      </c>
      <c r="J671">
        <v>50</v>
      </c>
      <c r="K671">
        <v>50</v>
      </c>
      <c r="L671">
        <v>0</v>
      </c>
      <c r="M671">
        <v>50</v>
      </c>
    </row>
    <row r="672" spans="1:13">
      <c r="A672" t="s">
        <v>371</v>
      </c>
      <c r="B672">
        <v>2012</v>
      </c>
      <c r="C672" t="s">
        <v>1335</v>
      </c>
      <c r="D672" t="s">
        <v>248</v>
      </c>
      <c r="E672">
        <v>9510</v>
      </c>
      <c r="F672">
        <v>57.013669821240796</v>
      </c>
      <c r="G672">
        <v>11.92429022082019</v>
      </c>
      <c r="H672">
        <v>2.6393270241850684</v>
      </c>
      <c r="I672">
        <v>0.26288117770767616</v>
      </c>
      <c r="J672">
        <v>11.577287066246058</v>
      </c>
      <c r="K672">
        <v>16.582544689800212</v>
      </c>
      <c r="L672">
        <v>0</v>
      </c>
      <c r="M672">
        <v>21.398527865404837</v>
      </c>
    </row>
    <row r="673" spans="1:13">
      <c r="A673" t="s">
        <v>372</v>
      </c>
      <c r="B673">
        <v>2012</v>
      </c>
      <c r="C673" t="s">
        <v>1335</v>
      </c>
      <c r="D673" t="s">
        <v>249</v>
      </c>
      <c r="E673">
        <v>9212</v>
      </c>
      <c r="F673">
        <v>58.380373425966134</v>
      </c>
      <c r="G673">
        <v>12.092922275293096</v>
      </c>
      <c r="H673">
        <v>2.6921406860616588</v>
      </c>
      <c r="I673">
        <v>0.10855405992184108</v>
      </c>
      <c r="J673">
        <v>10.681719496309162</v>
      </c>
      <c r="K673">
        <v>16.044290056448109</v>
      </c>
      <c r="L673">
        <v>0</v>
      </c>
      <c r="M673">
        <v>21.547980894485455</v>
      </c>
    </row>
    <row r="674" spans="1:13">
      <c r="A674" t="s">
        <v>373</v>
      </c>
      <c r="B674">
        <v>2012</v>
      </c>
      <c r="C674" t="s">
        <v>1335</v>
      </c>
      <c r="D674" t="s">
        <v>262</v>
      </c>
      <c r="E674">
        <v>298</v>
      </c>
      <c r="F674">
        <v>14.76510067114094</v>
      </c>
      <c r="G674">
        <v>6.7114093959731544</v>
      </c>
      <c r="H674">
        <v>1.006711409395973</v>
      </c>
      <c r="I674">
        <v>5.0335570469798654</v>
      </c>
      <c r="J674">
        <v>39.261744966442954</v>
      </c>
      <c r="K674">
        <v>33.221476510067113</v>
      </c>
      <c r="L674">
        <v>0</v>
      </c>
      <c r="M674">
        <v>16.778523489932887</v>
      </c>
    </row>
    <row r="675" spans="1:13">
      <c r="A675" t="s">
        <v>374</v>
      </c>
      <c r="B675">
        <v>2012</v>
      </c>
      <c r="C675" t="s">
        <v>1338</v>
      </c>
      <c r="D675" t="s">
        <v>248</v>
      </c>
      <c r="E675">
        <v>4379</v>
      </c>
      <c r="F675">
        <v>61.064169901804064</v>
      </c>
      <c r="G675">
        <v>10.344827586206897</v>
      </c>
      <c r="H675">
        <v>2.146608814797899</v>
      </c>
      <c r="I675">
        <v>0.29687143183375198</v>
      </c>
      <c r="J675">
        <v>11.555149577529116</v>
      </c>
      <c r="K675">
        <v>14.59237268782827</v>
      </c>
      <c r="L675">
        <v>0</v>
      </c>
      <c r="M675">
        <v>25.713633249600363</v>
      </c>
    </row>
    <row r="676" spans="1:13">
      <c r="A676" t="s">
        <v>375</v>
      </c>
      <c r="B676">
        <v>2012</v>
      </c>
      <c r="C676" t="s">
        <v>1338</v>
      </c>
      <c r="D676" t="s">
        <v>249</v>
      </c>
      <c r="E676">
        <v>4251</v>
      </c>
      <c r="F676">
        <v>62.126558456833692</v>
      </c>
      <c r="G676">
        <v>10.46812514702423</v>
      </c>
      <c r="H676">
        <v>2.1877205363443899</v>
      </c>
      <c r="I676">
        <v>0.21171489061397319</v>
      </c>
      <c r="J676">
        <v>10.820983298047517</v>
      </c>
      <c r="K676">
        <v>14.184897671136204</v>
      </c>
      <c r="L676">
        <v>0</v>
      </c>
      <c r="M676">
        <v>25.5469301340861</v>
      </c>
    </row>
    <row r="677" spans="1:13">
      <c r="A677" t="s">
        <v>376</v>
      </c>
      <c r="B677">
        <v>2012</v>
      </c>
      <c r="C677" t="s">
        <v>1338</v>
      </c>
      <c r="D677" t="s">
        <v>262</v>
      </c>
      <c r="E677">
        <v>128</v>
      </c>
      <c r="F677">
        <v>25.78125</v>
      </c>
      <c r="G677">
        <v>6.25</v>
      </c>
      <c r="H677">
        <v>0.78125</v>
      </c>
      <c r="I677">
        <v>3.125</v>
      </c>
      <c r="J677">
        <v>35.9375</v>
      </c>
      <c r="K677">
        <v>28.125</v>
      </c>
      <c r="L677">
        <v>0</v>
      </c>
      <c r="M677">
        <v>31.25</v>
      </c>
    </row>
    <row r="678" spans="1:13">
      <c r="A678" t="s">
        <v>377</v>
      </c>
      <c r="B678">
        <v>2012</v>
      </c>
      <c r="C678" t="s">
        <v>1331</v>
      </c>
      <c r="D678" t="s">
        <v>248</v>
      </c>
      <c r="E678">
        <v>3177</v>
      </c>
      <c r="F678">
        <v>57.790368271954677</v>
      </c>
      <c r="G678">
        <v>8.8762983947119931</v>
      </c>
      <c r="H678">
        <v>3.8401007239534151</v>
      </c>
      <c r="I678">
        <v>0.34623858986465217</v>
      </c>
      <c r="J678">
        <v>11.740635819955934</v>
      </c>
      <c r="K678">
        <v>17.406358199559332</v>
      </c>
      <c r="L678">
        <v>0</v>
      </c>
      <c r="M678">
        <v>25.653131885426504</v>
      </c>
    </row>
    <row r="679" spans="1:13">
      <c r="A679" t="s">
        <v>378</v>
      </c>
      <c r="B679">
        <v>2012</v>
      </c>
      <c r="C679" t="s">
        <v>1331</v>
      </c>
      <c r="D679" t="s">
        <v>249</v>
      </c>
      <c r="E679">
        <v>3088</v>
      </c>
      <c r="F679">
        <v>59.002590673575128</v>
      </c>
      <c r="G679">
        <v>8.9054404145077726</v>
      </c>
      <c r="H679">
        <v>3.7888601036269431</v>
      </c>
      <c r="I679">
        <v>0.22668393782383417</v>
      </c>
      <c r="J679">
        <v>10.751295336787564</v>
      </c>
      <c r="K679">
        <v>17.325129533678759</v>
      </c>
      <c r="L679">
        <v>0</v>
      </c>
      <c r="M679">
        <v>25.939119170984455</v>
      </c>
    </row>
    <row r="680" spans="1:13">
      <c r="A680" t="s">
        <v>379</v>
      </c>
      <c r="B680">
        <v>2012</v>
      </c>
      <c r="C680" t="s">
        <v>1331</v>
      </c>
      <c r="D680" t="s">
        <v>262</v>
      </c>
      <c r="E680">
        <v>89</v>
      </c>
      <c r="F680">
        <v>15.730337078651685</v>
      </c>
      <c r="G680">
        <v>7.8651685393258424</v>
      </c>
      <c r="H680">
        <v>5.6179775280898872</v>
      </c>
      <c r="I680">
        <v>4.4943820224719104</v>
      </c>
      <c r="J680">
        <v>46.067415730337082</v>
      </c>
      <c r="K680">
        <v>20.224719101123593</v>
      </c>
      <c r="L680">
        <v>0</v>
      </c>
      <c r="M680">
        <v>15.730337078651685</v>
      </c>
    </row>
    <row r="681" spans="1:13">
      <c r="A681" t="s">
        <v>524</v>
      </c>
      <c r="B681">
        <v>2012</v>
      </c>
      <c r="C681" t="s">
        <v>1339</v>
      </c>
      <c r="D681" t="s">
        <v>248</v>
      </c>
      <c r="E681">
        <v>245</v>
      </c>
      <c r="F681">
        <v>63.265306122448983</v>
      </c>
      <c r="G681">
        <v>4.8979591836734695</v>
      </c>
      <c r="H681">
        <v>5.3061224489795915</v>
      </c>
      <c r="I681">
        <v>0.40816326530612246</v>
      </c>
      <c r="J681">
        <v>14.69387755102041</v>
      </c>
      <c r="K681">
        <v>11.428571428571429</v>
      </c>
      <c r="L681">
        <v>0</v>
      </c>
      <c r="M681">
        <v>29.795918367346943</v>
      </c>
    </row>
    <row r="682" spans="1:13">
      <c r="A682" t="s">
        <v>525</v>
      </c>
      <c r="B682">
        <v>2012</v>
      </c>
      <c r="C682" t="s">
        <v>1339</v>
      </c>
      <c r="D682" t="s">
        <v>249</v>
      </c>
      <c r="E682">
        <v>245</v>
      </c>
      <c r="F682">
        <v>63.265306122448983</v>
      </c>
      <c r="G682">
        <v>4.8979591836734695</v>
      </c>
      <c r="H682">
        <v>5.3061224489795915</v>
      </c>
      <c r="I682">
        <v>0.40816326530612246</v>
      </c>
      <c r="J682">
        <v>14.69387755102041</v>
      </c>
      <c r="K682">
        <v>11.428571428571429</v>
      </c>
      <c r="L682">
        <v>0</v>
      </c>
      <c r="M682">
        <v>29.795918367346943</v>
      </c>
    </row>
    <row r="683" spans="1:13">
      <c r="A683" t="s">
        <v>656</v>
      </c>
      <c r="B683">
        <v>2012</v>
      </c>
      <c r="C683" t="s">
        <v>348</v>
      </c>
      <c r="D683" t="s">
        <v>248</v>
      </c>
      <c r="E683">
        <v>1384</v>
      </c>
      <c r="F683">
        <v>68.280346820809243</v>
      </c>
      <c r="G683">
        <v>4.6242774566473983</v>
      </c>
      <c r="H683">
        <v>3.6127167630057806</v>
      </c>
      <c r="I683">
        <v>0.36127167630057805</v>
      </c>
      <c r="J683">
        <v>9.6098265895953752</v>
      </c>
      <c r="K683">
        <v>13.51156069364162</v>
      </c>
      <c r="L683">
        <v>0</v>
      </c>
      <c r="M683">
        <v>13.945086705202311</v>
      </c>
    </row>
    <row r="684" spans="1:13">
      <c r="A684" t="s">
        <v>657</v>
      </c>
      <c r="B684">
        <v>2012</v>
      </c>
      <c r="C684" t="s">
        <v>348</v>
      </c>
      <c r="D684" t="s">
        <v>249</v>
      </c>
      <c r="E684">
        <v>1346</v>
      </c>
      <c r="F684">
        <v>69.83655274888558</v>
      </c>
      <c r="G684">
        <v>4.606240713224369</v>
      </c>
      <c r="H684">
        <v>3.6404160475482916</v>
      </c>
      <c r="I684">
        <v>0.22288261515601782</v>
      </c>
      <c r="J684">
        <v>8.3952451708766702</v>
      </c>
      <c r="K684">
        <v>13.298662704309065</v>
      </c>
      <c r="L684">
        <v>0</v>
      </c>
      <c r="M684">
        <v>13.893016344725112</v>
      </c>
    </row>
    <row r="685" spans="1:13">
      <c r="A685" t="s">
        <v>658</v>
      </c>
      <c r="B685">
        <v>2012</v>
      </c>
      <c r="C685" t="s">
        <v>348</v>
      </c>
      <c r="D685" t="s">
        <v>262</v>
      </c>
      <c r="E685">
        <v>38</v>
      </c>
      <c r="F685">
        <v>13.157894736842104</v>
      </c>
      <c r="G685">
        <v>5.2631578947368416</v>
      </c>
      <c r="H685">
        <v>2.6315789473684208</v>
      </c>
      <c r="I685">
        <v>5.2631578947368416</v>
      </c>
      <c r="J685">
        <v>52.631578947368418</v>
      </c>
      <c r="K685">
        <v>21.052631578947366</v>
      </c>
      <c r="L685">
        <v>0</v>
      </c>
      <c r="M685">
        <v>15.789473684210526</v>
      </c>
    </row>
    <row r="686" spans="1:13">
      <c r="A686" t="s">
        <v>526</v>
      </c>
      <c r="B686">
        <v>2012</v>
      </c>
      <c r="C686" t="s">
        <v>1337</v>
      </c>
      <c r="D686" t="s">
        <v>248</v>
      </c>
      <c r="E686">
        <v>250</v>
      </c>
      <c r="F686">
        <v>56.8</v>
      </c>
      <c r="G686">
        <v>5.2</v>
      </c>
      <c r="H686">
        <v>6.4</v>
      </c>
      <c r="I686">
        <v>0.4</v>
      </c>
      <c r="J686">
        <v>16</v>
      </c>
      <c r="K686">
        <v>15.2</v>
      </c>
      <c r="L686">
        <v>0</v>
      </c>
      <c r="M686">
        <v>22.4</v>
      </c>
    </row>
    <row r="687" spans="1:13">
      <c r="A687" t="s">
        <v>527</v>
      </c>
      <c r="B687">
        <v>2012</v>
      </c>
      <c r="C687" t="s">
        <v>1337</v>
      </c>
      <c r="D687" t="s">
        <v>249</v>
      </c>
      <c r="E687">
        <v>238</v>
      </c>
      <c r="F687">
        <v>57.563025210084028</v>
      </c>
      <c r="G687">
        <v>5.46218487394958</v>
      </c>
      <c r="H687">
        <v>6.7226890756302522</v>
      </c>
      <c r="I687">
        <v>0</v>
      </c>
      <c r="J687">
        <v>15.126050420168067</v>
      </c>
      <c r="K687">
        <v>15.126050420168067</v>
      </c>
      <c r="L687">
        <v>0</v>
      </c>
      <c r="M687">
        <v>22.689075630252102</v>
      </c>
    </row>
    <row r="688" spans="1:13">
      <c r="A688" t="s">
        <v>528</v>
      </c>
      <c r="B688">
        <v>2012</v>
      </c>
      <c r="C688" t="s">
        <v>1337</v>
      </c>
      <c r="D688" t="s">
        <v>262</v>
      </c>
      <c r="E688">
        <v>12</v>
      </c>
      <c r="F688">
        <v>41.666666666666671</v>
      </c>
      <c r="G688">
        <v>0</v>
      </c>
      <c r="H688">
        <v>0</v>
      </c>
      <c r="I688">
        <v>8.3333333333333321</v>
      </c>
      <c r="J688">
        <v>33.333333333333329</v>
      </c>
      <c r="K688">
        <v>16.666666666666664</v>
      </c>
      <c r="L688">
        <v>0</v>
      </c>
      <c r="M688">
        <v>16.666666666666664</v>
      </c>
    </row>
    <row r="689" spans="1:13">
      <c r="A689" t="s">
        <v>1364</v>
      </c>
      <c r="B689">
        <v>2013</v>
      </c>
      <c r="C689" t="s">
        <v>347</v>
      </c>
      <c r="D689" t="s">
        <v>248</v>
      </c>
      <c r="E689">
        <v>3642</v>
      </c>
      <c r="F689">
        <v>57.715540911587041</v>
      </c>
      <c r="G689">
        <v>7.6331685886875347</v>
      </c>
      <c r="H689">
        <v>2.1691378363536518</v>
      </c>
      <c r="I689">
        <v>0.43931905546403077</v>
      </c>
      <c r="J689">
        <v>13.509060955518946</v>
      </c>
      <c r="K689">
        <v>18.506315211422294</v>
      </c>
      <c r="L689">
        <v>2.745744096650192E-2</v>
      </c>
      <c r="M689">
        <v>28.061504667764964</v>
      </c>
    </row>
    <row r="690" spans="1:13">
      <c r="A690" t="s">
        <v>1365</v>
      </c>
      <c r="B690">
        <v>2013</v>
      </c>
      <c r="C690" t="s">
        <v>347</v>
      </c>
      <c r="D690" t="s">
        <v>249</v>
      </c>
      <c r="E690">
        <v>3526</v>
      </c>
      <c r="F690">
        <v>59.160521837776514</v>
      </c>
      <c r="G690">
        <v>7.7424844015882028</v>
      </c>
      <c r="H690">
        <v>2.1837776517300056</v>
      </c>
      <c r="I690">
        <v>0.31196823596142942</v>
      </c>
      <c r="J690">
        <v>12.733976176971071</v>
      </c>
      <c r="K690">
        <v>17.838910947249005</v>
      </c>
      <c r="L690">
        <v>2.8360748723766309E-2</v>
      </c>
      <c r="M690">
        <v>28.02041973908111</v>
      </c>
    </row>
    <row r="691" spans="1:13">
      <c r="A691" t="s">
        <v>1366</v>
      </c>
      <c r="B691">
        <v>2013</v>
      </c>
      <c r="C691" t="s">
        <v>347</v>
      </c>
      <c r="D691" t="s">
        <v>262</v>
      </c>
      <c r="E691">
        <v>116</v>
      </c>
      <c r="F691">
        <v>13.793103448275861</v>
      </c>
      <c r="G691">
        <v>4.3103448275862073</v>
      </c>
      <c r="H691">
        <v>1.7241379310344827</v>
      </c>
      <c r="I691">
        <v>4.3103448275862073</v>
      </c>
      <c r="J691">
        <v>37.068965517241381</v>
      </c>
      <c r="K691">
        <v>38.793103448275865</v>
      </c>
      <c r="L691">
        <v>0</v>
      </c>
      <c r="M691">
        <v>29.310344827586203</v>
      </c>
    </row>
    <row r="692" spans="1:13">
      <c r="A692" t="s">
        <v>1367</v>
      </c>
      <c r="B692">
        <v>2013</v>
      </c>
      <c r="C692" t="s">
        <v>1329</v>
      </c>
      <c r="D692" t="s">
        <v>248</v>
      </c>
      <c r="E692">
        <v>1025</v>
      </c>
      <c r="F692">
        <v>61.658536585365852</v>
      </c>
      <c r="G692">
        <v>12.097560975609756</v>
      </c>
      <c r="H692">
        <v>2.3414634146341462</v>
      </c>
      <c r="I692">
        <v>0.1951219512195122</v>
      </c>
      <c r="J692">
        <v>10.536585365853659</v>
      </c>
      <c r="K692">
        <v>13.170731707317074</v>
      </c>
      <c r="L692">
        <v>0</v>
      </c>
      <c r="M692">
        <v>30.73170731707317</v>
      </c>
    </row>
    <row r="693" spans="1:13">
      <c r="A693" t="s">
        <v>1368</v>
      </c>
      <c r="B693">
        <v>2013</v>
      </c>
      <c r="C693" t="s">
        <v>1329</v>
      </c>
      <c r="D693" t="s">
        <v>249</v>
      </c>
      <c r="E693">
        <v>1003</v>
      </c>
      <c r="F693">
        <v>62.213359920239284</v>
      </c>
      <c r="G693">
        <v>12.26321036889332</v>
      </c>
      <c r="H693">
        <v>2.293120638085743</v>
      </c>
      <c r="I693">
        <v>0</v>
      </c>
      <c r="J693">
        <v>10.16949152542373</v>
      </c>
      <c r="K693">
        <v>13.060817547357924</v>
      </c>
      <c r="L693">
        <v>0</v>
      </c>
      <c r="M693">
        <v>30.608175473579262</v>
      </c>
    </row>
    <row r="694" spans="1:13">
      <c r="A694" t="s">
        <v>1369</v>
      </c>
      <c r="B694">
        <v>2013</v>
      </c>
      <c r="C694" t="s">
        <v>1329</v>
      </c>
      <c r="D694" t="s">
        <v>262</v>
      </c>
      <c r="E694">
        <v>22</v>
      </c>
      <c r="F694">
        <v>36.363636363636367</v>
      </c>
      <c r="G694">
        <v>4.5454545454545459</v>
      </c>
      <c r="H694">
        <v>4.5454545454545459</v>
      </c>
      <c r="I694">
        <v>9.0909090909090917</v>
      </c>
      <c r="J694">
        <v>27.27272727272727</v>
      </c>
      <c r="K694">
        <v>18.181818181818183</v>
      </c>
      <c r="L694">
        <v>0</v>
      </c>
      <c r="M694">
        <v>36.363636363636367</v>
      </c>
    </row>
    <row r="695" spans="1:13">
      <c r="A695" t="s">
        <v>1370</v>
      </c>
      <c r="B695">
        <v>2013</v>
      </c>
      <c r="C695" t="s">
        <v>1330</v>
      </c>
      <c r="D695" t="s">
        <v>248</v>
      </c>
      <c r="E695">
        <v>3914</v>
      </c>
      <c r="F695">
        <v>64.81859989780277</v>
      </c>
      <c r="G695">
        <v>7.256004087889627</v>
      </c>
      <c r="H695">
        <v>1.481859989780276</v>
      </c>
      <c r="I695">
        <v>0.61318344404701075</v>
      </c>
      <c r="J695">
        <v>10.884006131834441</v>
      </c>
      <c r="K695">
        <v>14.895247828308635</v>
      </c>
      <c r="L695">
        <v>5.1098620337250898E-2</v>
      </c>
      <c r="M695">
        <v>22.994379151762903</v>
      </c>
    </row>
    <row r="696" spans="1:13">
      <c r="A696" t="s">
        <v>1371</v>
      </c>
      <c r="B696">
        <v>2013</v>
      </c>
      <c r="C696" t="s">
        <v>1330</v>
      </c>
      <c r="D696" t="s">
        <v>249</v>
      </c>
      <c r="E696">
        <v>3787</v>
      </c>
      <c r="F696">
        <v>66.358595194085026</v>
      </c>
      <c r="G696">
        <v>7.3409030895167673</v>
      </c>
      <c r="H696">
        <v>1.5051491946131503</v>
      </c>
      <c r="I696">
        <v>0.34327964087668339</v>
      </c>
      <c r="J696">
        <v>10.087140216530235</v>
      </c>
      <c r="K696">
        <v>14.31212041193557</v>
      </c>
      <c r="L696">
        <v>5.2812252442566668E-2</v>
      </c>
      <c r="M696">
        <v>23.078954317401639</v>
      </c>
    </row>
    <row r="697" spans="1:13">
      <c r="A697" t="s">
        <v>1372</v>
      </c>
      <c r="B697">
        <v>2013</v>
      </c>
      <c r="C697" t="s">
        <v>1330</v>
      </c>
      <c r="D697" t="s">
        <v>262</v>
      </c>
      <c r="E697">
        <v>127</v>
      </c>
      <c r="F697">
        <v>18.897637795275589</v>
      </c>
      <c r="G697">
        <v>4.7244094488188972</v>
      </c>
      <c r="H697">
        <v>0.78740157480314954</v>
      </c>
      <c r="I697">
        <v>8.6614173228346463</v>
      </c>
      <c r="J697">
        <v>34.645669291338585</v>
      </c>
      <c r="K697">
        <v>32.283464566929133</v>
      </c>
      <c r="L697">
        <v>0</v>
      </c>
      <c r="M697">
        <v>20.472440944881889</v>
      </c>
    </row>
    <row r="698" spans="1:13">
      <c r="A698" t="s">
        <v>1373</v>
      </c>
      <c r="B698">
        <v>2013</v>
      </c>
      <c r="C698" t="s">
        <v>349</v>
      </c>
      <c r="D698" t="s">
        <v>248</v>
      </c>
      <c r="E698">
        <v>12832</v>
      </c>
      <c r="F698">
        <v>55.759039900249377</v>
      </c>
      <c r="G698">
        <v>8.8528678304239392</v>
      </c>
      <c r="H698">
        <v>3.3899625935162097</v>
      </c>
      <c r="I698">
        <v>0.26496259351620949</v>
      </c>
      <c r="J698">
        <v>14.440461346633416</v>
      </c>
      <c r="K698">
        <v>17.222568578553616</v>
      </c>
      <c r="L698">
        <v>7.0137157107231923E-2</v>
      </c>
      <c r="M698">
        <v>27.330112219451369</v>
      </c>
    </row>
    <row r="699" spans="1:13">
      <c r="A699" t="s">
        <v>1374</v>
      </c>
      <c r="B699">
        <v>2013</v>
      </c>
      <c r="C699" t="s">
        <v>349</v>
      </c>
      <c r="D699" t="s">
        <v>249</v>
      </c>
      <c r="E699">
        <v>12470</v>
      </c>
      <c r="F699">
        <v>56.928628708901364</v>
      </c>
      <c r="G699">
        <v>9.0216519647153177</v>
      </c>
      <c r="H699">
        <v>3.4402566158781074</v>
      </c>
      <c r="I699">
        <v>0.1764234161988773</v>
      </c>
      <c r="J699">
        <v>13.584603047313554</v>
      </c>
      <c r="K699">
        <v>16.776263031275061</v>
      </c>
      <c r="L699">
        <v>7.2173215717722533E-2</v>
      </c>
      <c r="M699">
        <v>27.530072173215718</v>
      </c>
    </row>
    <row r="700" spans="1:13">
      <c r="A700" t="s">
        <v>1375</v>
      </c>
      <c r="B700">
        <v>2013</v>
      </c>
      <c r="C700" t="s">
        <v>349</v>
      </c>
      <c r="D700" t="s">
        <v>262</v>
      </c>
      <c r="E700">
        <v>362</v>
      </c>
      <c r="F700">
        <v>15.469613259668508</v>
      </c>
      <c r="G700">
        <v>3.0386740331491713</v>
      </c>
      <c r="H700">
        <v>1.6574585635359116</v>
      </c>
      <c r="I700">
        <v>3.3149171270718232</v>
      </c>
      <c r="J700">
        <v>43.922651933701658</v>
      </c>
      <c r="K700">
        <v>32.596685082872931</v>
      </c>
      <c r="L700">
        <v>0</v>
      </c>
      <c r="M700">
        <v>20.441988950276244</v>
      </c>
    </row>
    <row r="701" spans="1:13">
      <c r="A701" t="s">
        <v>1376</v>
      </c>
      <c r="B701">
        <v>2013</v>
      </c>
      <c r="C701" t="s">
        <v>1333</v>
      </c>
      <c r="D701" t="s">
        <v>248</v>
      </c>
      <c r="E701">
        <v>2952</v>
      </c>
      <c r="F701">
        <v>60.264227642276424</v>
      </c>
      <c r="G701">
        <v>8.2994579945799458</v>
      </c>
      <c r="H701">
        <v>2.8455284552845526</v>
      </c>
      <c r="I701">
        <v>0.37262872628726285</v>
      </c>
      <c r="J701">
        <v>12.635501355013551</v>
      </c>
      <c r="K701">
        <v>15.582655826558264</v>
      </c>
      <c r="L701">
        <v>0</v>
      </c>
      <c r="M701">
        <v>26.016260162601629</v>
      </c>
    </row>
    <row r="702" spans="1:13">
      <c r="A702" t="s">
        <v>1377</v>
      </c>
      <c r="B702">
        <v>2013</v>
      </c>
      <c r="C702" t="s">
        <v>1333</v>
      </c>
      <c r="D702" t="s">
        <v>249</v>
      </c>
      <c r="E702">
        <v>2877</v>
      </c>
      <c r="F702">
        <v>61.279110184219675</v>
      </c>
      <c r="G702">
        <v>8.4115397984011118</v>
      </c>
      <c r="H702">
        <v>2.8849496002780675</v>
      </c>
      <c r="I702">
        <v>0.24330900243309003</v>
      </c>
      <c r="J702">
        <v>11.991657977059438</v>
      </c>
      <c r="K702">
        <v>15.189433437608621</v>
      </c>
      <c r="L702">
        <v>0</v>
      </c>
      <c r="M702">
        <v>25.929787973583597</v>
      </c>
    </row>
    <row r="703" spans="1:13">
      <c r="A703" t="s">
        <v>1378</v>
      </c>
      <c r="B703">
        <v>2013</v>
      </c>
      <c r="C703" t="s">
        <v>1333</v>
      </c>
      <c r="D703" t="s">
        <v>262</v>
      </c>
      <c r="E703">
        <v>75</v>
      </c>
      <c r="F703">
        <v>21.333333333333336</v>
      </c>
      <c r="G703">
        <v>4</v>
      </c>
      <c r="H703">
        <v>1.3333333333333335</v>
      </c>
      <c r="I703">
        <v>5.3333333333333339</v>
      </c>
      <c r="J703">
        <v>37.333333333333336</v>
      </c>
      <c r="K703">
        <v>30.666666666666664</v>
      </c>
      <c r="L703">
        <v>0</v>
      </c>
      <c r="M703">
        <v>29.333333333333332</v>
      </c>
    </row>
    <row r="704" spans="1:13">
      <c r="A704" t="s">
        <v>1379</v>
      </c>
      <c r="B704">
        <v>2013</v>
      </c>
      <c r="C704" t="s">
        <v>1334</v>
      </c>
      <c r="D704" t="s">
        <v>248</v>
      </c>
      <c r="E704">
        <v>6938</v>
      </c>
      <c r="F704">
        <v>56.255405015854706</v>
      </c>
      <c r="G704">
        <v>9.3398673969443635</v>
      </c>
      <c r="H704">
        <v>2.7673681176131448</v>
      </c>
      <c r="I704">
        <v>0.403574517151917</v>
      </c>
      <c r="J704">
        <v>14.1683482271548</v>
      </c>
      <c r="K704">
        <v>17.06543672528106</v>
      </c>
      <c r="L704">
        <v>0</v>
      </c>
      <c r="M704">
        <v>27.947535312770249</v>
      </c>
    </row>
    <row r="705" spans="1:13">
      <c r="A705" t="s">
        <v>1380</v>
      </c>
      <c r="B705">
        <v>2013</v>
      </c>
      <c r="C705" t="s">
        <v>1334</v>
      </c>
      <c r="D705" t="s">
        <v>249</v>
      </c>
      <c r="E705">
        <v>6739</v>
      </c>
      <c r="F705">
        <v>57.352722955928179</v>
      </c>
      <c r="G705">
        <v>9.4524410149873859</v>
      </c>
      <c r="H705">
        <v>2.8342484048078354</v>
      </c>
      <c r="I705">
        <v>0.32645793144383439</v>
      </c>
      <c r="J705">
        <v>13.473809170500072</v>
      </c>
      <c r="K705">
        <v>16.560320522332692</v>
      </c>
      <c r="L705">
        <v>0</v>
      </c>
      <c r="M705">
        <v>27.882475144680217</v>
      </c>
    </row>
    <row r="706" spans="1:13">
      <c r="A706" t="s">
        <v>1381</v>
      </c>
      <c r="B706">
        <v>2013</v>
      </c>
      <c r="C706" t="s">
        <v>1334</v>
      </c>
      <c r="D706" t="s">
        <v>262</v>
      </c>
      <c r="E706">
        <v>199</v>
      </c>
      <c r="F706">
        <v>19.095477386934672</v>
      </c>
      <c r="G706">
        <v>5.5276381909547743</v>
      </c>
      <c r="H706">
        <v>0.50251256281407031</v>
      </c>
      <c r="I706">
        <v>3.0150753768844218</v>
      </c>
      <c r="J706">
        <v>37.688442211055282</v>
      </c>
      <c r="K706">
        <v>34.170854271356781</v>
      </c>
      <c r="L706">
        <v>0</v>
      </c>
      <c r="M706">
        <v>30.150753768844218</v>
      </c>
    </row>
    <row r="707" spans="1:13">
      <c r="A707" t="s">
        <v>1382</v>
      </c>
      <c r="B707">
        <v>2013</v>
      </c>
      <c r="C707" t="s">
        <v>1328</v>
      </c>
      <c r="D707" t="s">
        <v>249</v>
      </c>
      <c r="E707">
        <v>54626</v>
      </c>
      <c r="F707">
        <v>59.784717899901139</v>
      </c>
      <c r="G707">
        <v>9.8799106652509785</v>
      </c>
      <c r="H707">
        <v>2.7917109068941528</v>
      </c>
      <c r="I707">
        <v>0.2324900230659393</v>
      </c>
      <c r="J707">
        <v>12.008933474902062</v>
      </c>
      <c r="K707">
        <v>15.271116318236738</v>
      </c>
      <c r="L707">
        <v>3.1120711748983999E-2</v>
      </c>
      <c r="M707">
        <v>25.396331417273828</v>
      </c>
    </row>
    <row r="708" spans="1:13">
      <c r="A708" t="s">
        <v>1383</v>
      </c>
      <c r="B708">
        <v>2013</v>
      </c>
      <c r="C708" t="s">
        <v>1328</v>
      </c>
      <c r="D708" t="s">
        <v>262</v>
      </c>
      <c r="E708">
        <v>1587</v>
      </c>
      <c r="F708">
        <v>19.848771266540645</v>
      </c>
      <c r="G708">
        <v>5.5450535601764335</v>
      </c>
      <c r="H708">
        <v>1.0712035286704475</v>
      </c>
      <c r="I708">
        <v>5.2299936988027724</v>
      </c>
      <c r="J708">
        <v>38.437303087586642</v>
      </c>
      <c r="K708">
        <v>29.867674858223065</v>
      </c>
      <c r="L708">
        <v>0</v>
      </c>
      <c r="M708">
        <v>25.204788909892876</v>
      </c>
    </row>
    <row r="709" spans="1:13">
      <c r="A709" t="s">
        <v>1384</v>
      </c>
      <c r="B709">
        <v>2013</v>
      </c>
      <c r="C709" t="s">
        <v>1328</v>
      </c>
      <c r="D709" t="s">
        <v>248</v>
      </c>
      <c r="E709">
        <v>56213</v>
      </c>
      <c r="F709">
        <v>58.657250102289503</v>
      </c>
      <c r="G709">
        <v>9.7575293971145456</v>
      </c>
      <c r="H709">
        <v>2.7431377083592765</v>
      </c>
      <c r="I709">
        <v>0.37357906534075747</v>
      </c>
      <c r="J709">
        <v>12.755056659491576</v>
      </c>
      <c r="K709">
        <v>15.683204952591037</v>
      </c>
      <c r="L709">
        <v>3.0242114813299411E-2</v>
      </c>
      <c r="M709">
        <v>25.390923807660148</v>
      </c>
    </row>
    <row r="710" spans="1:13">
      <c r="A710" t="s">
        <v>1385</v>
      </c>
      <c r="B710">
        <v>2013</v>
      </c>
      <c r="C710" t="s">
        <v>1332</v>
      </c>
      <c r="D710" t="s">
        <v>248</v>
      </c>
      <c r="E710">
        <v>6268</v>
      </c>
      <c r="F710">
        <v>59.269304403318444</v>
      </c>
      <c r="G710">
        <v>11.837906828334397</v>
      </c>
      <c r="H710">
        <v>2.9355456285896619</v>
      </c>
      <c r="I710">
        <v>0.49457562220804085</v>
      </c>
      <c r="J710">
        <v>13.03446075303127</v>
      </c>
      <c r="K710">
        <v>12.396298659859605</v>
      </c>
      <c r="L710">
        <v>3.1908104658583278E-2</v>
      </c>
      <c r="M710">
        <v>21.585832801531591</v>
      </c>
    </row>
    <row r="711" spans="1:13">
      <c r="A711" t="s">
        <v>1386</v>
      </c>
      <c r="B711">
        <v>2013</v>
      </c>
      <c r="C711" t="s">
        <v>1332</v>
      </c>
      <c r="D711" t="s">
        <v>249</v>
      </c>
      <c r="E711">
        <v>6078</v>
      </c>
      <c r="F711">
        <v>60.496873971701213</v>
      </c>
      <c r="G711">
        <v>12.010529779532742</v>
      </c>
      <c r="H711">
        <v>2.9944060546232314</v>
      </c>
      <c r="I711">
        <v>0.29615004935834155</v>
      </c>
      <c r="J711">
        <v>11.911813096413294</v>
      </c>
      <c r="K711">
        <v>12.257321487331359</v>
      </c>
      <c r="L711">
        <v>3.2905561039815727E-2</v>
      </c>
      <c r="M711">
        <v>21.717670286278381</v>
      </c>
    </row>
    <row r="712" spans="1:13">
      <c r="A712" t="s">
        <v>1387</v>
      </c>
      <c r="B712">
        <v>2013</v>
      </c>
      <c r="C712" t="s">
        <v>1332</v>
      </c>
      <c r="D712" t="s">
        <v>262</v>
      </c>
      <c r="E712">
        <v>190</v>
      </c>
      <c r="F712">
        <v>20</v>
      </c>
      <c r="G712">
        <v>6.3157894736842106</v>
      </c>
      <c r="H712">
        <v>1.0526315789473684</v>
      </c>
      <c r="I712">
        <v>6.8421052631578956</v>
      </c>
      <c r="J712">
        <v>48.947368421052637</v>
      </c>
      <c r="K712">
        <v>16.842105263157894</v>
      </c>
      <c r="L712">
        <v>0</v>
      </c>
      <c r="M712">
        <v>17.368421052631579</v>
      </c>
    </row>
    <row r="713" spans="1:13">
      <c r="A713" t="s">
        <v>529</v>
      </c>
      <c r="B713">
        <v>2013</v>
      </c>
      <c r="C713" t="s">
        <v>1336</v>
      </c>
      <c r="D713" t="s">
        <v>248</v>
      </c>
      <c r="E713">
        <v>206</v>
      </c>
      <c r="F713">
        <v>57.28155339805825</v>
      </c>
      <c r="G713">
        <v>6.7961165048543686</v>
      </c>
      <c r="H713">
        <v>3.8834951456310676</v>
      </c>
      <c r="I713">
        <v>0</v>
      </c>
      <c r="J713">
        <v>18.446601941747574</v>
      </c>
      <c r="K713">
        <v>13.592233009708737</v>
      </c>
      <c r="L713">
        <v>0</v>
      </c>
      <c r="M713">
        <v>16.019417475728158</v>
      </c>
    </row>
    <row r="714" spans="1:13">
      <c r="A714" t="s">
        <v>530</v>
      </c>
      <c r="B714">
        <v>2013</v>
      </c>
      <c r="C714" t="s">
        <v>1336</v>
      </c>
      <c r="D714" t="s">
        <v>249</v>
      </c>
      <c r="E714">
        <v>196</v>
      </c>
      <c r="F714">
        <v>59.183673469387756</v>
      </c>
      <c r="G714">
        <v>7.1428571428571423</v>
      </c>
      <c r="H714">
        <v>4.0816326530612246</v>
      </c>
      <c r="I714">
        <v>0</v>
      </c>
      <c r="J714">
        <v>16.326530612244898</v>
      </c>
      <c r="K714">
        <v>13.26530612244898</v>
      </c>
      <c r="L714">
        <v>0</v>
      </c>
      <c r="M714">
        <v>16.836734693877549</v>
      </c>
    </row>
    <row r="715" spans="1:13">
      <c r="A715" t="s">
        <v>531</v>
      </c>
      <c r="B715">
        <v>2013</v>
      </c>
      <c r="C715" t="s">
        <v>1336</v>
      </c>
      <c r="D715" t="s">
        <v>262</v>
      </c>
      <c r="E715">
        <v>10</v>
      </c>
      <c r="F715">
        <v>20</v>
      </c>
      <c r="G715">
        <v>0</v>
      </c>
      <c r="H715">
        <v>0</v>
      </c>
      <c r="I715">
        <v>0</v>
      </c>
      <c r="J715">
        <v>60</v>
      </c>
      <c r="K715">
        <v>20</v>
      </c>
      <c r="L715">
        <v>0</v>
      </c>
      <c r="M715">
        <v>0</v>
      </c>
    </row>
    <row r="716" spans="1:13">
      <c r="A716" t="s">
        <v>1388</v>
      </c>
      <c r="B716">
        <v>2013</v>
      </c>
      <c r="C716" t="s">
        <v>1335</v>
      </c>
      <c r="D716" t="s">
        <v>248</v>
      </c>
      <c r="E716">
        <v>9163</v>
      </c>
      <c r="F716">
        <v>57.121030230273931</v>
      </c>
      <c r="G716">
        <v>13.532685801593363</v>
      </c>
      <c r="H716">
        <v>2.5974025974025974</v>
      </c>
      <c r="I716">
        <v>0.26192295099858126</v>
      </c>
      <c r="J716">
        <v>10.96802357306559</v>
      </c>
      <c r="K716">
        <v>15.497107934082724</v>
      </c>
      <c r="L716">
        <v>2.1826912583215109E-2</v>
      </c>
      <c r="M716">
        <v>22.012441340172433</v>
      </c>
    </row>
    <row r="717" spans="1:13">
      <c r="A717" t="s">
        <v>1389</v>
      </c>
      <c r="B717">
        <v>2013</v>
      </c>
      <c r="C717" t="s">
        <v>1335</v>
      </c>
      <c r="D717" t="s">
        <v>249</v>
      </c>
      <c r="E717">
        <v>8938</v>
      </c>
      <c r="F717">
        <v>58.044305213694336</v>
      </c>
      <c r="G717">
        <v>13.638397851868428</v>
      </c>
      <c r="H717">
        <v>2.6404117252181698</v>
      </c>
      <c r="I717">
        <v>0.13425822331617812</v>
      </c>
      <c r="J717">
        <v>10.326695010069367</v>
      </c>
      <c r="K717">
        <v>15.193555605280823</v>
      </c>
      <c r="L717">
        <v>2.237637055269635E-2</v>
      </c>
      <c r="M717">
        <v>22.018348623853214</v>
      </c>
    </row>
    <row r="718" spans="1:13">
      <c r="A718" t="s">
        <v>1390</v>
      </c>
      <c r="B718">
        <v>2013</v>
      </c>
      <c r="C718" t="s">
        <v>1335</v>
      </c>
      <c r="D718" t="s">
        <v>262</v>
      </c>
      <c r="E718">
        <v>225</v>
      </c>
      <c r="F718">
        <v>20.444444444444446</v>
      </c>
      <c r="G718">
        <v>9.3333333333333339</v>
      </c>
      <c r="H718">
        <v>0.88888888888888884</v>
      </c>
      <c r="I718">
        <v>5.3333333333333339</v>
      </c>
      <c r="J718">
        <v>36.444444444444443</v>
      </c>
      <c r="K718">
        <v>27.555555555555557</v>
      </c>
      <c r="L718">
        <v>0</v>
      </c>
      <c r="M718">
        <v>21.777777777777775</v>
      </c>
    </row>
    <row r="719" spans="1:13">
      <c r="A719" t="s">
        <v>1391</v>
      </c>
      <c r="B719">
        <v>2013</v>
      </c>
      <c r="C719" t="s">
        <v>1338</v>
      </c>
      <c r="D719" t="s">
        <v>248</v>
      </c>
      <c r="E719">
        <v>4085</v>
      </c>
      <c r="F719">
        <v>62.276621787025697</v>
      </c>
      <c r="G719">
        <v>9.9143206854345163</v>
      </c>
      <c r="H719">
        <v>1.8359853121175032</v>
      </c>
      <c r="I719">
        <v>0.51407588739290089</v>
      </c>
      <c r="J719">
        <v>11.481028151774787</v>
      </c>
      <c r="K719">
        <v>13.97796817625459</v>
      </c>
      <c r="L719">
        <v>0</v>
      </c>
      <c r="M719">
        <v>27.172582619339046</v>
      </c>
    </row>
    <row r="720" spans="1:13">
      <c r="A720" t="s">
        <v>1392</v>
      </c>
      <c r="B720">
        <v>2013</v>
      </c>
      <c r="C720" t="s">
        <v>1338</v>
      </c>
      <c r="D720" t="s">
        <v>249</v>
      </c>
      <c r="E720">
        <v>3973</v>
      </c>
      <c r="F720">
        <v>63.327460357412534</v>
      </c>
      <c r="G720">
        <v>10.04278882456582</v>
      </c>
      <c r="H720">
        <v>1.8877422602567331</v>
      </c>
      <c r="I720">
        <v>0.27686886483765416</v>
      </c>
      <c r="J720">
        <v>10.948905109489052</v>
      </c>
      <c r="K720">
        <v>13.516234583438209</v>
      </c>
      <c r="L720">
        <v>0</v>
      </c>
      <c r="M720">
        <v>27.032469166876417</v>
      </c>
    </row>
    <row r="721" spans="1:13">
      <c r="A721" t="s">
        <v>1393</v>
      </c>
      <c r="B721">
        <v>2013</v>
      </c>
      <c r="C721" t="s">
        <v>1338</v>
      </c>
      <c r="D721" t="s">
        <v>262</v>
      </c>
      <c r="E721">
        <v>112</v>
      </c>
      <c r="F721">
        <v>25</v>
      </c>
      <c r="G721">
        <v>5.3571428571428568</v>
      </c>
      <c r="H721">
        <v>0</v>
      </c>
      <c r="I721">
        <v>8.9285714285714288</v>
      </c>
      <c r="J721">
        <v>30.357142857142854</v>
      </c>
      <c r="K721">
        <v>30.357142857142854</v>
      </c>
      <c r="L721">
        <v>0</v>
      </c>
      <c r="M721">
        <v>32.142857142857146</v>
      </c>
    </row>
    <row r="722" spans="1:13">
      <c r="A722" t="s">
        <v>1394</v>
      </c>
      <c r="B722">
        <v>2013</v>
      </c>
      <c r="C722" t="s">
        <v>1331</v>
      </c>
      <c r="D722" t="s">
        <v>248</v>
      </c>
      <c r="E722">
        <v>3078</v>
      </c>
      <c r="F722">
        <v>59.519168291098111</v>
      </c>
      <c r="G722">
        <v>9.2267706302794021</v>
      </c>
      <c r="H722">
        <v>2.8914879792072772</v>
      </c>
      <c r="I722">
        <v>0.35737491877842753</v>
      </c>
      <c r="J722">
        <v>11.435997400909681</v>
      </c>
      <c r="K722">
        <v>16.569200779727094</v>
      </c>
      <c r="L722">
        <v>0</v>
      </c>
      <c r="M722">
        <v>26.998050682261209</v>
      </c>
    </row>
    <row r="723" spans="1:13">
      <c r="A723" t="s">
        <v>1395</v>
      </c>
      <c r="B723">
        <v>2013</v>
      </c>
      <c r="C723" t="s">
        <v>1331</v>
      </c>
      <c r="D723" t="s">
        <v>249</v>
      </c>
      <c r="E723">
        <v>3002</v>
      </c>
      <c r="F723">
        <v>60.393071285809462</v>
      </c>
      <c r="G723">
        <v>9.1605596269153899</v>
      </c>
      <c r="H723">
        <v>2.9313790806129245</v>
      </c>
      <c r="I723">
        <v>0.23317788141239171</v>
      </c>
      <c r="J723">
        <v>11.192538307794804</v>
      </c>
      <c r="K723">
        <v>16.08927381745503</v>
      </c>
      <c r="L723">
        <v>0</v>
      </c>
      <c r="M723">
        <v>26.349100599600266</v>
      </c>
    </row>
    <row r="724" spans="1:13">
      <c r="A724" t="s">
        <v>1396</v>
      </c>
      <c r="B724">
        <v>2013</v>
      </c>
      <c r="C724" t="s">
        <v>1331</v>
      </c>
      <c r="D724" t="s">
        <v>262</v>
      </c>
      <c r="E724">
        <v>76</v>
      </c>
      <c r="F724">
        <v>25</v>
      </c>
      <c r="G724">
        <v>11.842105263157894</v>
      </c>
      <c r="H724">
        <v>1.3157894736842104</v>
      </c>
      <c r="I724">
        <v>5.2631578947368416</v>
      </c>
      <c r="J724">
        <v>21.052631578947366</v>
      </c>
      <c r="K724">
        <v>35.526315789473685</v>
      </c>
      <c r="L724">
        <v>0</v>
      </c>
      <c r="M724">
        <v>52.631578947368418</v>
      </c>
    </row>
    <row r="725" spans="1:13">
      <c r="A725" t="s">
        <v>532</v>
      </c>
      <c r="B725">
        <v>2013</v>
      </c>
      <c r="C725" t="s">
        <v>1339</v>
      </c>
      <c r="D725" t="s">
        <v>248</v>
      </c>
      <c r="E725">
        <v>238</v>
      </c>
      <c r="F725">
        <v>61.764705882352942</v>
      </c>
      <c r="G725">
        <v>5.8823529411764701</v>
      </c>
      <c r="H725">
        <v>1.680672268907563</v>
      </c>
      <c r="I725">
        <v>0.84033613445378152</v>
      </c>
      <c r="J725">
        <v>16.386554621848738</v>
      </c>
      <c r="K725">
        <v>13.445378151260504</v>
      </c>
      <c r="L725">
        <v>0</v>
      </c>
      <c r="M725">
        <v>31.512605042016805</v>
      </c>
    </row>
    <row r="726" spans="1:13">
      <c r="A726" t="s">
        <v>533</v>
      </c>
      <c r="B726">
        <v>2013</v>
      </c>
      <c r="C726" t="s">
        <v>1339</v>
      </c>
      <c r="D726" t="s">
        <v>249</v>
      </c>
      <c r="E726">
        <v>232</v>
      </c>
      <c r="F726">
        <v>62.5</v>
      </c>
      <c r="G726">
        <v>6.0344827586206895</v>
      </c>
      <c r="H726">
        <v>1.7241379310344827</v>
      </c>
      <c r="I726">
        <v>0.86206896551724133</v>
      </c>
      <c r="J726">
        <v>15.086206896551724</v>
      </c>
      <c r="K726">
        <v>13.793103448275861</v>
      </c>
      <c r="L726">
        <v>0</v>
      </c>
      <c r="M726">
        <v>32.327586206896555</v>
      </c>
    </row>
    <row r="727" spans="1:13">
      <c r="A727" t="s">
        <v>534</v>
      </c>
      <c r="B727">
        <v>2013</v>
      </c>
      <c r="C727" t="s">
        <v>1339</v>
      </c>
      <c r="D727" t="s">
        <v>262</v>
      </c>
      <c r="E727">
        <v>6</v>
      </c>
      <c r="F727">
        <v>33.333333333333329</v>
      </c>
      <c r="G727">
        <v>0</v>
      </c>
      <c r="H727">
        <v>0</v>
      </c>
      <c r="I727">
        <v>0</v>
      </c>
      <c r="J727">
        <v>66.666666666666657</v>
      </c>
      <c r="K727">
        <v>0</v>
      </c>
      <c r="L727">
        <v>0</v>
      </c>
      <c r="M727">
        <v>0</v>
      </c>
    </row>
    <row r="728" spans="1:13">
      <c r="A728" t="s">
        <v>1397</v>
      </c>
      <c r="B728">
        <v>2013</v>
      </c>
      <c r="C728" t="s">
        <v>348</v>
      </c>
      <c r="D728" t="s">
        <v>248</v>
      </c>
      <c r="E728">
        <v>1353</v>
      </c>
      <c r="F728">
        <v>69.992609016999268</v>
      </c>
      <c r="G728">
        <v>3.1781226903178124</v>
      </c>
      <c r="H728">
        <v>3.4737620103473761</v>
      </c>
      <c r="I728">
        <v>0.44345898004434592</v>
      </c>
      <c r="J728">
        <v>10.495195861049519</v>
      </c>
      <c r="K728">
        <v>12.416851441241686</v>
      </c>
      <c r="L728">
        <v>0</v>
      </c>
      <c r="M728">
        <v>20.399113082039911</v>
      </c>
    </row>
    <row r="729" spans="1:13">
      <c r="A729" t="s">
        <v>1398</v>
      </c>
      <c r="B729">
        <v>2013</v>
      </c>
      <c r="C729" t="s">
        <v>348</v>
      </c>
      <c r="D729" t="s">
        <v>249</v>
      </c>
      <c r="E729">
        <v>1300</v>
      </c>
      <c r="F729">
        <v>71.461538461538467</v>
      </c>
      <c r="G729">
        <v>3.2307692307692308</v>
      </c>
      <c r="H729">
        <v>3.6153846153846154</v>
      </c>
      <c r="I729">
        <v>0.15384615384615385</v>
      </c>
      <c r="J729">
        <v>9.8461538461538467</v>
      </c>
      <c r="K729">
        <v>11.692307692307692</v>
      </c>
      <c r="L729">
        <v>0</v>
      </c>
      <c r="M729">
        <v>20.153846153846153</v>
      </c>
    </row>
    <row r="730" spans="1:13">
      <c r="A730" t="s">
        <v>1399</v>
      </c>
      <c r="B730">
        <v>2013</v>
      </c>
      <c r="C730" t="s">
        <v>348</v>
      </c>
      <c r="D730" t="s">
        <v>262</v>
      </c>
      <c r="E730">
        <v>53</v>
      </c>
      <c r="F730">
        <v>33.962264150943398</v>
      </c>
      <c r="G730">
        <v>1.8867924528301887</v>
      </c>
      <c r="H730">
        <v>0</v>
      </c>
      <c r="I730">
        <v>7.5471698113207548</v>
      </c>
      <c r="J730">
        <v>26.415094339622641</v>
      </c>
      <c r="K730">
        <v>30.188679245283019</v>
      </c>
      <c r="L730">
        <v>0</v>
      </c>
      <c r="M730">
        <v>26.415094339622641</v>
      </c>
    </row>
    <row r="731" spans="1:13">
      <c r="A731" t="s">
        <v>535</v>
      </c>
      <c r="B731">
        <v>2013</v>
      </c>
      <c r="C731" t="s">
        <v>1337</v>
      </c>
      <c r="D731" t="s">
        <v>248</v>
      </c>
      <c r="E731">
        <v>284</v>
      </c>
      <c r="F731">
        <v>61.267605633802816</v>
      </c>
      <c r="G731">
        <v>3.5211267605633805</v>
      </c>
      <c r="H731">
        <v>4.929577464788732</v>
      </c>
      <c r="I731">
        <v>0</v>
      </c>
      <c r="J731">
        <v>16.197183098591552</v>
      </c>
      <c r="K731">
        <v>13.732394366197184</v>
      </c>
      <c r="L731">
        <v>0.35211267605633806</v>
      </c>
      <c r="M731">
        <v>21.47887323943662</v>
      </c>
    </row>
    <row r="732" spans="1:13">
      <c r="A732" t="s">
        <v>536</v>
      </c>
      <c r="B732">
        <v>2013</v>
      </c>
      <c r="C732" t="s">
        <v>1337</v>
      </c>
      <c r="D732" t="s">
        <v>249</v>
      </c>
      <c r="E732">
        <v>276</v>
      </c>
      <c r="F732">
        <v>62.318840579710141</v>
      </c>
      <c r="G732">
        <v>3.6231884057971016</v>
      </c>
      <c r="H732">
        <v>5.0724637681159424</v>
      </c>
      <c r="I732">
        <v>0</v>
      </c>
      <c r="J732">
        <v>15.217391304347828</v>
      </c>
      <c r="K732">
        <v>13.405797101449277</v>
      </c>
      <c r="L732">
        <v>0.36231884057971014</v>
      </c>
      <c r="M732">
        <v>21.376811594202898</v>
      </c>
    </row>
    <row r="733" spans="1:13">
      <c r="A733" t="s">
        <v>537</v>
      </c>
      <c r="B733">
        <v>2013</v>
      </c>
      <c r="C733" t="s">
        <v>1337</v>
      </c>
      <c r="D733" t="s">
        <v>262</v>
      </c>
      <c r="E733">
        <v>8</v>
      </c>
      <c r="F733">
        <v>25</v>
      </c>
      <c r="G733">
        <v>0</v>
      </c>
      <c r="H733">
        <v>0</v>
      </c>
      <c r="I733">
        <v>0</v>
      </c>
      <c r="J733">
        <v>50</v>
      </c>
      <c r="K733">
        <v>25</v>
      </c>
      <c r="L733">
        <v>0</v>
      </c>
      <c r="M733">
        <v>25</v>
      </c>
    </row>
    <row r="734" spans="1:13">
      <c r="A734" t="s">
        <v>1760</v>
      </c>
      <c r="B734">
        <v>2014</v>
      </c>
      <c r="C734" t="s">
        <v>347</v>
      </c>
      <c r="D734" t="s">
        <v>248</v>
      </c>
      <c r="E734">
        <v>3485</v>
      </c>
      <c r="F734">
        <v>59.196556671449066</v>
      </c>
      <c r="G734">
        <v>7.6901004304160692</v>
      </c>
      <c r="H734">
        <v>1.606886657101865</v>
      </c>
      <c r="I734">
        <v>0.40172166427546624</v>
      </c>
      <c r="J734">
        <v>13.314203730272597</v>
      </c>
      <c r="K734">
        <v>17.790530846484938</v>
      </c>
      <c r="L734">
        <v>0</v>
      </c>
      <c r="M734">
        <v>30.703012912482063</v>
      </c>
    </row>
    <row r="735" spans="1:13">
      <c r="A735" t="s">
        <v>1761</v>
      </c>
      <c r="B735">
        <v>2014</v>
      </c>
      <c r="C735" t="s">
        <v>347</v>
      </c>
      <c r="D735" t="s">
        <v>249</v>
      </c>
      <c r="E735">
        <v>3386</v>
      </c>
      <c r="F735">
        <v>60.129946839929119</v>
      </c>
      <c r="G735">
        <v>7.8263437684583579</v>
      </c>
      <c r="H735">
        <v>1.5948021264028351</v>
      </c>
      <c r="I735">
        <v>0.3544004725339634</v>
      </c>
      <c r="J735">
        <v>12.935617247489665</v>
      </c>
      <c r="K735">
        <v>17.15888954518606</v>
      </c>
      <c r="L735">
        <v>0</v>
      </c>
      <c r="M735">
        <v>30.507974010632015</v>
      </c>
    </row>
    <row r="736" spans="1:13">
      <c r="A736" t="s">
        <v>1762</v>
      </c>
      <c r="B736">
        <v>2014</v>
      </c>
      <c r="C736" t="s">
        <v>347</v>
      </c>
      <c r="D736" t="s">
        <v>262</v>
      </c>
      <c r="E736">
        <v>99</v>
      </c>
      <c r="F736">
        <v>27.27272727272727</v>
      </c>
      <c r="G736">
        <v>3.0303030303030303</v>
      </c>
      <c r="H736">
        <v>2.0202020202020203</v>
      </c>
      <c r="I736">
        <v>2.0202020202020203</v>
      </c>
      <c r="J736">
        <v>26.262626262626267</v>
      </c>
      <c r="K736">
        <v>39.393939393939391</v>
      </c>
      <c r="L736">
        <v>0</v>
      </c>
      <c r="M736">
        <v>37.373737373737377</v>
      </c>
    </row>
    <row r="737" spans="1:13">
      <c r="A737" t="s">
        <v>1763</v>
      </c>
      <c r="B737">
        <v>2014</v>
      </c>
      <c r="C737" t="s">
        <v>1329</v>
      </c>
      <c r="D737" t="s">
        <v>248</v>
      </c>
      <c r="E737">
        <v>1023</v>
      </c>
      <c r="F737">
        <v>62.267839687194524</v>
      </c>
      <c r="G737">
        <v>10.654936461388074</v>
      </c>
      <c r="H737">
        <v>3.8123167155425222</v>
      </c>
      <c r="I737">
        <v>0.39100684261974583</v>
      </c>
      <c r="J737">
        <v>8.895405669599219</v>
      </c>
      <c r="K737">
        <v>13.978494623655912</v>
      </c>
      <c r="L737">
        <v>0</v>
      </c>
      <c r="M737">
        <v>34.799608993157385</v>
      </c>
    </row>
    <row r="738" spans="1:13">
      <c r="A738" t="s">
        <v>1764</v>
      </c>
      <c r="B738">
        <v>2014</v>
      </c>
      <c r="C738" t="s">
        <v>1329</v>
      </c>
      <c r="D738" t="s">
        <v>249</v>
      </c>
      <c r="E738">
        <v>1007</v>
      </c>
      <c r="F738">
        <v>62.959285004965245</v>
      </c>
      <c r="G738">
        <v>10.625620655412115</v>
      </c>
      <c r="H738">
        <v>3.8728897715988087</v>
      </c>
      <c r="I738">
        <v>0.29791459781529295</v>
      </c>
      <c r="J738">
        <v>8.2423038728897708</v>
      </c>
      <c r="K738">
        <v>14.001986097318769</v>
      </c>
      <c r="L738">
        <v>0</v>
      </c>
      <c r="M738">
        <v>34.558093346573983</v>
      </c>
    </row>
    <row r="739" spans="1:13">
      <c r="A739" t="s">
        <v>1765</v>
      </c>
      <c r="B739">
        <v>2014</v>
      </c>
      <c r="C739" t="s">
        <v>1329</v>
      </c>
      <c r="D739" t="s">
        <v>262</v>
      </c>
      <c r="E739">
        <v>16</v>
      </c>
      <c r="F739">
        <v>18.75</v>
      </c>
      <c r="G739">
        <v>12.5</v>
      </c>
      <c r="H739">
        <v>0</v>
      </c>
      <c r="I739">
        <v>6.25</v>
      </c>
      <c r="J739">
        <v>50</v>
      </c>
      <c r="K739">
        <v>12.5</v>
      </c>
      <c r="L739">
        <v>0</v>
      </c>
      <c r="M739">
        <v>50</v>
      </c>
    </row>
    <row r="740" spans="1:13">
      <c r="A740" t="s">
        <v>1766</v>
      </c>
      <c r="B740">
        <v>2014</v>
      </c>
      <c r="C740" t="s">
        <v>1330</v>
      </c>
      <c r="D740" t="s">
        <v>248</v>
      </c>
      <c r="E740">
        <v>3865</v>
      </c>
      <c r="F740">
        <v>64.191461836998712</v>
      </c>
      <c r="G740">
        <v>7.1927554980595083</v>
      </c>
      <c r="H740">
        <v>1.5265200517464426</v>
      </c>
      <c r="I740">
        <v>0.38809831824062097</v>
      </c>
      <c r="J740">
        <v>11.047865459249676</v>
      </c>
      <c r="K740">
        <v>15.575679172056923</v>
      </c>
      <c r="L740">
        <v>7.7619663648124185E-2</v>
      </c>
      <c r="M740">
        <v>26.675291073738684</v>
      </c>
    </row>
    <row r="741" spans="1:13">
      <c r="A741" t="s">
        <v>1767</v>
      </c>
      <c r="B741">
        <v>2014</v>
      </c>
      <c r="C741" t="s">
        <v>1330</v>
      </c>
      <c r="D741" t="s">
        <v>249</v>
      </c>
      <c r="E741">
        <v>3746</v>
      </c>
      <c r="F741">
        <v>65.670048051254668</v>
      </c>
      <c r="G741">
        <v>7.1809930592632147</v>
      </c>
      <c r="H741">
        <v>1.5216230646022424</v>
      </c>
      <c r="I741">
        <v>0.13347570742124934</v>
      </c>
      <c r="J741">
        <v>10.331019754404698</v>
      </c>
      <c r="K741">
        <v>15.082754938601175</v>
      </c>
      <c r="L741">
        <v>8.008542445274959E-2</v>
      </c>
      <c r="M741">
        <v>26.508275493860118</v>
      </c>
    </row>
    <row r="742" spans="1:13">
      <c r="A742" t="s">
        <v>1768</v>
      </c>
      <c r="B742">
        <v>2014</v>
      </c>
      <c r="C742" t="s">
        <v>1330</v>
      </c>
      <c r="D742" t="s">
        <v>262</v>
      </c>
      <c r="E742">
        <v>119</v>
      </c>
      <c r="F742">
        <v>17.647058823529413</v>
      </c>
      <c r="G742">
        <v>7.5630252100840334</v>
      </c>
      <c r="H742">
        <v>1.680672268907563</v>
      </c>
      <c r="I742">
        <v>8.4033613445378155</v>
      </c>
      <c r="J742">
        <v>33.613445378151262</v>
      </c>
      <c r="K742">
        <v>31.092436974789916</v>
      </c>
      <c r="L742">
        <v>0</v>
      </c>
      <c r="M742">
        <v>31.932773109243694</v>
      </c>
    </row>
    <row r="743" spans="1:13">
      <c r="A743" t="s">
        <v>1769</v>
      </c>
      <c r="B743">
        <v>2014</v>
      </c>
      <c r="C743" t="s">
        <v>349</v>
      </c>
      <c r="D743" t="s">
        <v>248</v>
      </c>
      <c r="E743">
        <v>12001</v>
      </c>
      <c r="F743">
        <v>53.878843429714188</v>
      </c>
      <c r="G743">
        <v>8.7242729772518963</v>
      </c>
      <c r="H743">
        <v>3.9580034997083575</v>
      </c>
      <c r="I743">
        <v>0.40829930839096745</v>
      </c>
      <c r="J743">
        <v>15.273727189400882</v>
      </c>
      <c r="K743">
        <v>17.715190400799933</v>
      </c>
      <c r="L743">
        <v>4.1663194733772189E-2</v>
      </c>
      <c r="M743">
        <v>31.280726606116154</v>
      </c>
    </row>
    <row r="744" spans="1:13">
      <c r="A744" t="s">
        <v>1770</v>
      </c>
      <c r="B744">
        <v>2014</v>
      </c>
      <c r="C744" t="s">
        <v>349</v>
      </c>
      <c r="D744" t="s">
        <v>249</v>
      </c>
      <c r="E744">
        <v>11642</v>
      </c>
      <c r="F744">
        <v>54.973372272805364</v>
      </c>
      <c r="G744">
        <v>8.752791616560728</v>
      </c>
      <c r="H744">
        <v>4.0027486686136404</v>
      </c>
      <c r="I744">
        <v>0.24050850369352345</v>
      </c>
      <c r="J744">
        <v>14.75691461948119</v>
      </c>
      <c r="K744">
        <v>17.230716371757428</v>
      </c>
      <c r="L744">
        <v>4.2947947088129192E-2</v>
      </c>
      <c r="M744">
        <v>31.403538910840062</v>
      </c>
    </row>
    <row r="745" spans="1:13">
      <c r="A745" t="s">
        <v>1771</v>
      </c>
      <c r="B745">
        <v>2014</v>
      </c>
      <c r="C745" t="s">
        <v>349</v>
      </c>
      <c r="D745" t="s">
        <v>262</v>
      </c>
      <c r="E745">
        <v>359</v>
      </c>
      <c r="F745">
        <v>18.384401114206128</v>
      </c>
      <c r="G745">
        <v>7.7994428969359335</v>
      </c>
      <c r="H745">
        <v>2.5069637883008355</v>
      </c>
      <c r="I745">
        <v>5.8495821727019495</v>
      </c>
      <c r="J745">
        <v>32.033426183844007</v>
      </c>
      <c r="K745">
        <v>33.426183844011142</v>
      </c>
      <c r="L745">
        <v>0</v>
      </c>
      <c r="M745">
        <v>27.298050139275766</v>
      </c>
    </row>
    <row r="746" spans="1:13">
      <c r="A746" t="s">
        <v>1772</v>
      </c>
      <c r="B746">
        <v>2014</v>
      </c>
      <c r="C746" t="s">
        <v>1333</v>
      </c>
      <c r="D746" t="s">
        <v>248</v>
      </c>
      <c r="E746">
        <v>2894</v>
      </c>
      <c r="F746">
        <v>60.19350380096752</v>
      </c>
      <c r="G746">
        <v>8.3621285418106428</v>
      </c>
      <c r="H746">
        <v>2.5570145127850727</v>
      </c>
      <c r="I746">
        <v>0.24187975120939878</v>
      </c>
      <c r="J746">
        <v>13.614374568071874</v>
      </c>
      <c r="K746">
        <v>15.031098825155494</v>
      </c>
      <c r="L746">
        <v>0</v>
      </c>
      <c r="M746">
        <v>30.09675190048376</v>
      </c>
    </row>
    <row r="747" spans="1:13">
      <c r="A747" t="s">
        <v>1773</v>
      </c>
      <c r="B747">
        <v>2014</v>
      </c>
      <c r="C747" t="s">
        <v>1333</v>
      </c>
      <c r="D747" t="s">
        <v>249</v>
      </c>
      <c r="E747">
        <v>2820</v>
      </c>
      <c r="F747">
        <v>60.99290780141844</v>
      </c>
      <c r="G747">
        <v>8.4751773049645394</v>
      </c>
      <c r="H747">
        <v>2.624113475177305</v>
      </c>
      <c r="I747">
        <v>0.14184397163120568</v>
      </c>
      <c r="J747">
        <v>13.191489361702127</v>
      </c>
      <c r="K747">
        <v>14.574468085106382</v>
      </c>
      <c r="L747">
        <v>0</v>
      </c>
      <c r="M747">
        <v>29.75177304964539</v>
      </c>
    </row>
    <row r="748" spans="1:13">
      <c r="A748" t="s">
        <v>1774</v>
      </c>
      <c r="B748">
        <v>2014</v>
      </c>
      <c r="C748" t="s">
        <v>1333</v>
      </c>
      <c r="D748" t="s">
        <v>262</v>
      </c>
      <c r="E748">
        <v>74</v>
      </c>
      <c r="F748">
        <v>29.72972972972973</v>
      </c>
      <c r="G748">
        <v>4.0540540540540544</v>
      </c>
      <c r="H748">
        <v>0</v>
      </c>
      <c r="I748">
        <v>4.0540540540540544</v>
      </c>
      <c r="J748">
        <v>29.72972972972973</v>
      </c>
      <c r="K748">
        <v>32.432432432432435</v>
      </c>
      <c r="L748">
        <v>0</v>
      </c>
      <c r="M748">
        <v>43.243243243243242</v>
      </c>
    </row>
    <row r="749" spans="1:13">
      <c r="A749" t="s">
        <v>1775</v>
      </c>
      <c r="B749">
        <v>2014</v>
      </c>
      <c r="C749" t="s">
        <v>1334</v>
      </c>
      <c r="D749" t="s">
        <v>248</v>
      </c>
      <c r="E749">
        <v>6739</v>
      </c>
      <c r="F749">
        <v>55.453331354800419</v>
      </c>
      <c r="G749">
        <v>8.0130583172577534</v>
      </c>
      <c r="H749">
        <v>2.8490874016916456</v>
      </c>
      <c r="I749">
        <v>0.34129692832764508</v>
      </c>
      <c r="J749">
        <v>15.86288766879359</v>
      </c>
      <c r="K749">
        <v>17.43582133847752</v>
      </c>
      <c r="L749">
        <v>4.4516990651431963E-2</v>
      </c>
      <c r="M749">
        <v>29.336696839293662</v>
      </c>
    </row>
    <row r="750" spans="1:13">
      <c r="A750" t="s">
        <v>1776</v>
      </c>
      <c r="B750">
        <v>2014</v>
      </c>
      <c r="C750" t="s">
        <v>1334</v>
      </c>
      <c r="D750" t="s">
        <v>249</v>
      </c>
      <c r="E750">
        <v>6570</v>
      </c>
      <c r="F750">
        <v>56.529680365296805</v>
      </c>
      <c r="G750">
        <v>8.0669710806697097</v>
      </c>
      <c r="H750">
        <v>2.9223744292237441</v>
      </c>
      <c r="I750">
        <v>0.27397260273972601</v>
      </c>
      <c r="J750">
        <v>15.129375951293762</v>
      </c>
      <c r="K750">
        <v>17.031963470319635</v>
      </c>
      <c r="L750">
        <v>4.5662100456621002E-2</v>
      </c>
      <c r="M750">
        <v>29.421613394216134</v>
      </c>
    </row>
    <row r="751" spans="1:13">
      <c r="A751" t="s">
        <v>1777</v>
      </c>
      <c r="B751">
        <v>2014</v>
      </c>
      <c r="C751" t="s">
        <v>1334</v>
      </c>
      <c r="D751" t="s">
        <v>262</v>
      </c>
      <c r="E751">
        <v>169</v>
      </c>
      <c r="F751">
        <v>13.609467455621301</v>
      </c>
      <c r="G751">
        <v>5.9171597633136095</v>
      </c>
      <c r="H751">
        <v>0</v>
      </c>
      <c r="I751">
        <v>2.9585798816568047</v>
      </c>
      <c r="J751">
        <v>44.378698224852073</v>
      </c>
      <c r="K751">
        <v>33.136094674556219</v>
      </c>
      <c r="L751">
        <v>0</v>
      </c>
      <c r="M751">
        <v>26.035502958579883</v>
      </c>
    </row>
    <row r="752" spans="1:13">
      <c r="A752" t="s">
        <v>1778</v>
      </c>
      <c r="B752">
        <v>2014</v>
      </c>
      <c r="C752" t="s">
        <v>1328</v>
      </c>
      <c r="D752" t="s">
        <v>249</v>
      </c>
      <c r="E752">
        <v>52957</v>
      </c>
      <c r="F752">
        <v>58.235927261740663</v>
      </c>
      <c r="G752">
        <v>9.5058254810506639</v>
      </c>
      <c r="H752">
        <v>2.9212379855354342</v>
      </c>
      <c r="I752">
        <v>0.20016239590611248</v>
      </c>
      <c r="J752">
        <v>12.844383178805446</v>
      </c>
      <c r="K752">
        <v>16.267915478595842</v>
      </c>
      <c r="L752">
        <v>2.454821836584398E-2</v>
      </c>
      <c r="M752">
        <v>27.484562947296865</v>
      </c>
    </row>
    <row r="753" spans="1:13">
      <c r="A753" t="s">
        <v>1779</v>
      </c>
      <c r="B753">
        <v>2014</v>
      </c>
      <c r="C753" t="s">
        <v>1328</v>
      </c>
      <c r="D753" t="s">
        <v>262</v>
      </c>
      <c r="E753">
        <v>1462</v>
      </c>
      <c r="F753">
        <v>19.08344733242134</v>
      </c>
      <c r="G753">
        <v>6.4295485636114913</v>
      </c>
      <c r="H753">
        <v>1.5731874145006839</v>
      </c>
      <c r="I753">
        <v>4.7195622435020521</v>
      </c>
      <c r="J753">
        <v>35.978112175102602</v>
      </c>
      <c r="K753">
        <v>32.21614227086183</v>
      </c>
      <c r="L753">
        <v>0</v>
      </c>
      <c r="M753">
        <v>27.63337893296854</v>
      </c>
    </row>
    <row r="754" spans="1:13">
      <c r="A754" t="s">
        <v>1780</v>
      </c>
      <c r="B754">
        <v>2014</v>
      </c>
      <c r="C754" t="s">
        <v>1328</v>
      </c>
      <c r="D754" t="s">
        <v>248</v>
      </c>
      <c r="E754">
        <v>54419</v>
      </c>
      <c r="F754">
        <v>57.184071739649752</v>
      </c>
      <c r="G754">
        <v>9.4231794042521919</v>
      </c>
      <c r="H754">
        <v>2.8850217754828278</v>
      </c>
      <c r="I754">
        <v>0.32157886032451899</v>
      </c>
      <c r="J754">
        <v>13.465885076903286</v>
      </c>
      <c r="K754">
        <v>16.696374428049026</v>
      </c>
      <c r="L754">
        <v>2.3888715338392839E-2</v>
      </c>
      <c r="M754">
        <v>27.488560980539884</v>
      </c>
    </row>
    <row r="755" spans="1:13">
      <c r="A755" t="s">
        <v>1781</v>
      </c>
      <c r="B755">
        <v>2014</v>
      </c>
      <c r="C755" t="s">
        <v>1332</v>
      </c>
      <c r="D755" t="s">
        <v>248</v>
      </c>
      <c r="E755">
        <v>6260</v>
      </c>
      <c r="F755">
        <v>58.530351437699679</v>
      </c>
      <c r="G755">
        <v>10.830670926517572</v>
      </c>
      <c r="H755">
        <v>3.3865814696485619</v>
      </c>
      <c r="I755">
        <v>0.31948881789137379</v>
      </c>
      <c r="J755">
        <v>14.137380191693291</v>
      </c>
      <c r="K755">
        <v>12.795527156549522</v>
      </c>
      <c r="L755">
        <v>0</v>
      </c>
      <c r="M755">
        <v>20.463258785942493</v>
      </c>
    </row>
    <row r="756" spans="1:13">
      <c r="A756" t="s">
        <v>1782</v>
      </c>
      <c r="B756">
        <v>2014</v>
      </c>
      <c r="C756" t="s">
        <v>1332</v>
      </c>
      <c r="D756" t="s">
        <v>249</v>
      </c>
      <c r="E756">
        <v>6099</v>
      </c>
      <c r="F756">
        <v>59.48516150188555</v>
      </c>
      <c r="G756">
        <v>10.870634530250861</v>
      </c>
      <c r="H756">
        <v>3.3776028857189702</v>
      </c>
      <c r="I756">
        <v>0.22954582718478439</v>
      </c>
      <c r="J756">
        <v>13.461223151336284</v>
      </c>
      <c r="K756">
        <v>12.575832103623544</v>
      </c>
      <c r="L756">
        <v>0</v>
      </c>
      <c r="M756">
        <v>20.31480570585342</v>
      </c>
    </row>
    <row r="757" spans="1:13">
      <c r="A757" t="s">
        <v>1783</v>
      </c>
      <c r="B757">
        <v>2014</v>
      </c>
      <c r="C757" t="s">
        <v>1332</v>
      </c>
      <c r="D757" t="s">
        <v>262</v>
      </c>
      <c r="E757">
        <v>161</v>
      </c>
      <c r="F757">
        <v>22.36024844720497</v>
      </c>
      <c r="G757">
        <v>9.316770186335404</v>
      </c>
      <c r="H757">
        <v>3.7267080745341614</v>
      </c>
      <c r="I757">
        <v>3.7267080745341614</v>
      </c>
      <c r="J757">
        <v>39.751552795031053</v>
      </c>
      <c r="K757">
        <v>21.118012422360248</v>
      </c>
      <c r="L757">
        <v>0</v>
      </c>
      <c r="M757">
        <v>26.086956521739129</v>
      </c>
    </row>
    <row r="758" spans="1:13">
      <c r="A758" t="s">
        <v>1784</v>
      </c>
      <c r="B758">
        <v>2014</v>
      </c>
      <c r="C758" t="s">
        <v>1336</v>
      </c>
      <c r="D758" t="s">
        <v>248</v>
      </c>
      <c r="E758">
        <v>182</v>
      </c>
      <c r="F758">
        <v>58.791208791208796</v>
      </c>
      <c r="G758">
        <v>6.593406593406594</v>
      </c>
      <c r="H758">
        <v>3.8461538461538463</v>
      </c>
      <c r="I758">
        <v>0</v>
      </c>
      <c r="J758">
        <v>17.582417582417584</v>
      </c>
      <c r="K758">
        <v>13.186813186813188</v>
      </c>
      <c r="L758">
        <v>0</v>
      </c>
      <c r="M758">
        <v>12.637362637362637</v>
      </c>
    </row>
    <row r="759" spans="1:13">
      <c r="A759" t="s">
        <v>1785</v>
      </c>
      <c r="B759">
        <v>2014</v>
      </c>
      <c r="C759" t="s">
        <v>1336</v>
      </c>
      <c r="D759" t="s">
        <v>249</v>
      </c>
      <c r="E759">
        <v>178</v>
      </c>
      <c r="F759">
        <v>60.112359550561798</v>
      </c>
      <c r="G759">
        <v>6.179775280898876</v>
      </c>
      <c r="H759">
        <v>3.9325842696629212</v>
      </c>
      <c r="I759">
        <v>0</v>
      </c>
      <c r="J759">
        <v>16.853932584269664</v>
      </c>
      <c r="K759">
        <v>12.921348314606742</v>
      </c>
      <c r="L759">
        <v>0</v>
      </c>
      <c r="M759">
        <v>12.921348314606742</v>
      </c>
    </row>
    <row r="760" spans="1:13">
      <c r="A760" t="s">
        <v>1786</v>
      </c>
      <c r="B760">
        <v>2014</v>
      </c>
      <c r="C760" t="s">
        <v>1336</v>
      </c>
      <c r="D760" t="s">
        <v>262</v>
      </c>
      <c r="E760">
        <v>4</v>
      </c>
      <c r="F760">
        <v>0</v>
      </c>
      <c r="G760">
        <v>25</v>
      </c>
      <c r="H760">
        <v>0</v>
      </c>
      <c r="I760">
        <v>0</v>
      </c>
      <c r="J760">
        <v>50</v>
      </c>
      <c r="K760">
        <v>25</v>
      </c>
      <c r="L760">
        <v>0</v>
      </c>
      <c r="M760">
        <v>0</v>
      </c>
    </row>
    <row r="761" spans="1:13">
      <c r="A761" t="s">
        <v>1787</v>
      </c>
      <c r="B761">
        <v>2014</v>
      </c>
      <c r="C761" t="s">
        <v>1335</v>
      </c>
      <c r="D761" t="s">
        <v>248</v>
      </c>
      <c r="E761">
        <v>9057</v>
      </c>
      <c r="F761">
        <v>53.671193551948768</v>
      </c>
      <c r="G761">
        <v>13.172132052556035</v>
      </c>
      <c r="H761">
        <v>2.8817489234845972</v>
      </c>
      <c r="I761">
        <v>0.15457657060836921</v>
      </c>
      <c r="J761">
        <v>11.262007287181186</v>
      </c>
      <c r="K761">
        <v>18.847300430606161</v>
      </c>
      <c r="L761">
        <v>1.104118361488352E-2</v>
      </c>
      <c r="M761">
        <v>23.639174119465604</v>
      </c>
    </row>
    <row r="762" spans="1:13">
      <c r="A762" t="s">
        <v>1788</v>
      </c>
      <c r="B762">
        <v>2014</v>
      </c>
      <c r="C762" t="s">
        <v>1335</v>
      </c>
      <c r="D762" t="s">
        <v>249</v>
      </c>
      <c r="E762">
        <v>8843</v>
      </c>
      <c r="F762">
        <v>54.585547890987215</v>
      </c>
      <c r="G762">
        <v>13.298654302838402</v>
      </c>
      <c r="H762">
        <v>2.9514870519054619</v>
      </c>
      <c r="I762">
        <v>6.7850277055297975E-2</v>
      </c>
      <c r="J762">
        <v>10.50548456406197</v>
      </c>
      <c r="K762">
        <v>18.579667533642429</v>
      </c>
      <c r="L762">
        <v>1.1308379509216329E-2</v>
      </c>
      <c r="M762">
        <v>23.804138866900374</v>
      </c>
    </row>
    <row r="763" spans="1:13">
      <c r="A763" t="s">
        <v>1789</v>
      </c>
      <c r="B763">
        <v>2014</v>
      </c>
      <c r="C763" t="s">
        <v>1335</v>
      </c>
      <c r="D763" t="s">
        <v>262</v>
      </c>
      <c r="E763">
        <v>214</v>
      </c>
      <c r="F763">
        <v>15.887850467289718</v>
      </c>
      <c r="G763">
        <v>7.9439252336448591</v>
      </c>
      <c r="H763">
        <v>0</v>
      </c>
      <c r="I763">
        <v>3.7383177570093453</v>
      </c>
      <c r="J763">
        <v>42.523364485981304</v>
      </c>
      <c r="K763">
        <v>29.906542056074763</v>
      </c>
      <c r="L763">
        <v>0</v>
      </c>
      <c r="M763">
        <v>16.822429906542055</v>
      </c>
    </row>
    <row r="764" spans="1:13">
      <c r="A764" t="s">
        <v>1790</v>
      </c>
      <c r="B764">
        <v>2014</v>
      </c>
      <c r="C764" t="s">
        <v>1338</v>
      </c>
      <c r="D764" t="s">
        <v>248</v>
      </c>
      <c r="E764">
        <v>3973</v>
      </c>
      <c r="F764">
        <v>58.696199345582677</v>
      </c>
      <c r="G764">
        <v>9.7659199597281656</v>
      </c>
      <c r="H764">
        <v>1.8374024666498865</v>
      </c>
      <c r="I764">
        <v>0.4027183488547697</v>
      </c>
      <c r="J764">
        <v>12.358419330480745</v>
      </c>
      <c r="K764">
        <v>16.914170651900324</v>
      </c>
      <c r="L764">
        <v>2.516989680342311E-2</v>
      </c>
      <c r="M764">
        <v>27.082808960483263</v>
      </c>
    </row>
    <row r="765" spans="1:13">
      <c r="A765" t="s">
        <v>1791</v>
      </c>
      <c r="B765">
        <v>2014</v>
      </c>
      <c r="C765" t="s">
        <v>1338</v>
      </c>
      <c r="D765" t="s">
        <v>249</v>
      </c>
      <c r="E765">
        <v>3872</v>
      </c>
      <c r="F765">
        <v>59.659090909090907</v>
      </c>
      <c r="G765">
        <v>9.9948347107438007</v>
      </c>
      <c r="H765">
        <v>1.8336776859504134</v>
      </c>
      <c r="I765">
        <v>0.25826446280991738</v>
      </c>
      <c r="J765">
        <v>11.75103305785124</v>
      </c>
      <c r="K765">
        <v>16.477272727272727</v>
      </c>
      <c r="L765">
        <v>2.582644628099174E-2</v>
      </c>
      <c r="M765">
        <v>27.35020661157025</v>
      </c>
    </row>
    <row r="766" spans="1:13">
      <c r="A766" t="s">
        <v>1792</v>
      </c>
      <c r="B766">
        <v>2014</v>
      </c>
      <c r="C766" t="s">
        <v>1338</v>
      </c>
      <c r="D766" t="s">
        <v>262</v>
      </c>
      <c r="E766">
        <v>101</v>
      </c>
      <c r="F766">
        <v>21.782178217821784</v>
      </c>
      <c r="G766">
        <v>0.99009900990099009</v>
      </c>
      <c r="H766">
        <v>1.9801980198019802</v>
      </c>
      <c r="I766">
        <v>5.9405940594059405</v>
      </c>
      <c r="J766">
        <v>35.64356435643564</v>
      </c>
      <c r="K766">
        <v>33.663366336633665</v>
      </c>
      <c r="L766">
        <v>0</v>
      </c>
      <c r="M766">
        <v>16.831683168316832</v>
      </c>
    </row>
    <row r="767" spans="1:13">
      <c r="A767" t="s">
        <v>1793</v>
      </c>
      <c r="B767">
        <v>2014</v>
      </c>
      <c r="C767" t="s">
        <v>1331</v>
      </c>
      <c r="D767" t="s">
        <v>248</v>
      </c>
      <c r="E767">
        <v>3015</v>
      </c>
      <c r="F767">
        <v>59.203980099502488</v>
      </c>
      <c r="G767">
        <v>8.9552238805970141</v>
      </c>
      <c r="H767">
        <v>2.0563847429519071</v>
      </c>
      <c r="I767">
        <v>0.23217247097844113</v>
      </c>
      <c r="J767">
        <v>12.835820895522387</v>
      </c>
      <c r="K767">
        <v>16.716417910447763</v>
      </c>
      <c r="L767">
        <v>0</v>
      </c>
      <c r="M767">
        <v>31.210613598673298</v>
      </c>
    </row>
    <row r="768" spans="1:13">
      <c r="A768" t="s">
        <v>1794</v>
      </c>
      <c r="B768">
        <v>2014</v>
      </c>
      <c r="C768" t="s">
        <v>1331</v>
      </c>
      <c r="D768" t="s">
        <v>249</v>
      </c>
      <c r="E768">
        <v>2925</v>
      </c>
      <c r="F768">
        <v>60.512820512820511</v>
      </c>
      <c r="G768">
        <v>9.0940170940170937</v>
      </c>
      <c r="H768">
        <v>2.0854700854700856</v>
      </c>
      <c r="I768">
        <v>0.10256410256410256</v>
      </c>
      <c r="J768">
        <v>12.239316239316238</v>
      </c>
      <c r="K768">
        <v>15.965811965811966</v>
      </c>
      <c r="L768">
        <v>0</v>
      </c>
      <c r="M768">
        <v>30.94017094017094</v>
      </c>
    </row>
    <row r="769" spans="1:13">
      <c r="A769" t="s">
        <v>1795</v>
      </c>
      <c r="B769">
        <v>2014</v>
      </c>
      <c r="C769" t="s">
        <v>1331</v>
      </c>
      <c r="D769" t="s">
        <v>262</v>
      </c>
      <c r="E769">
        <v>90</v>
      </c>
      <c r="F769">
        <v>16.666666666666664</v>
      </c>
      <c r="G769">
        <v>4.4444444444444446</v>
      </c>
      <c r="H769">
        <v>1.1111111111111112</v>
      </c>
      <c r="I769">
        <v>4.4444444444444446</v>
      </c>
      <c r="J769">
        <v>32.222222222222221</v>
      </c>
      <c r="K769">
        <v>41.111111111111107</v>
      </c>
      <c r="L769">
        <v>0</v>
      </c>
      <c r="M769">
        <v>40</v>
      </c>
    </row>
    <row r="770" spans="1:13">
      <c r="A770" t="s">
        <v>1796</v>
      </c>
      <c r="B770">
        <v>2014</v>
      </c>
      <c r="C770" t="s">
        <v>1339</v>
      </c>
      <c r="D770" t="s">
        <v>248</v>
      </c>
      <c r="E770">
        <v>244</v>
      </c>
      <c r="F770">
        <v>59.426229508196727</v>
      </c>
      <c r="G770">
        <v>4.5081967213114753</v>
      </c>
      <c r="H770">
        <v>1.639344262295082</v>
      </c>
      <c r="I770">
        <v>0.4098360655737705</v>
      </c>
      <c r="J770">
        <v>14.754098360655737</v>
      </c>
      <c r="K770">
        <v>19.262295081967213</v>
      </c>
      <c r="L770">
        <v>0</v>
      </c>
      <c r="M770">
        <v>29.098360655737704</v>
      </c>
    </row>
    <row r="771" spans="1:13">
      <c r="A771" t="s">
        <v>1797</v>
      </c>
      <c r="B771">
        <v>2014</v>
      </c>
      <c r="C771" t="s">
        <v>1339</v>
      </c>
      <c r="D771" t="s">
        <v>249</v>
      </c>
      <c r="E771">
        <v>235</v>
      </c>
      <c r="F771">
        <v>60.425531914893618</v>
      </c>
      <c r="G771">
        <v>4.6808510638297873</v>
      </c>
      <c r="H771">
        <v>1.2765957446808509</v>
      </c>
      <c r="I771">
        <v>0</v>
      </c>
      <c r="J771">
        <v>15.319148936170212</v>
      </c>
      <c r="K771">
        <v>18.297872340425531</v>
      </c>
      <c r="L771">
        <v>0</v>
      </c>
      <c r="M771">
        <v>28.510638297872344</v>
      </c>
    </row>
    <row r="772" spans="1:13">
      <c r="A772" t="s">
        <v>1798</v>
      </c>
      <c r="B772">
        <v>2014</v>
      </c>
      <c r="C772" t="s">
        <v>1339</v>
      </c>
      <c r="D772" t="s">
        <v>262</v>
      </c>
      <c r="E772">
        <v>9</v>
      </c>
      <c r="F772">
        <v>33.333333333333329</v>
      </c>
      <c r="G772">
        <v>0</v>
      </c>
      <c r="H772">
        <v>11.111111111111111</v>
      </c>
      <c r="I772">
        <v>11.111111111111111</v>
      </c>
      <c r="J772">
        <v>0</v>
      </c>
      <c r="K772">
        <v>44.444444444444443</v>
      </c>
      <c r="L772">
        <v>0</v>
      </c>
      <c r="M772">
        <v>44.444444444444443</v>
      </c>
    </row>
    <row r="773" spans="1:13">
      <c r="A773" t="s">
        <v>1799</v>
      </c>
      <c r="B773">
        <v>2014</v>
      </c>
      <c r="C773" t="s">
        <v>348</v>
      </c>
      <c r="D773" t="s">
        <v>248</v>
      </c>
      <c r="E773">
        <v>1272</v>
      </c>
      <c r="F773">
        <v>66.981132075471692</v>
      </c>
      <c r="G773">
        <v>4.5597484276729556</v>
      </c>
      <c r="H773">
        <v>3.3018867924528301</v>
      </c>
      <c r="I773">
        <v>0.39308176100628933</v>
      </c>
      <c r="J773">
        <v>11.556603773584905</v>
      </c>
      <c r="K773">
        <v>13.20754716981132</v>
      </c>
      <c r="L773">
        <v>0</v>
      </c>
      <c r="M773">
        <v>21.855345911949687</v>
      </c>
    </row>
    <row r="774" spans="1:13">
      <c r="A774" t="s">
        <v>1800</v>
      </c>
      <c r="B774">
        <v>2014</v>
      </c>
      <c r="C774" t="s">
        <v>348</v>
      </c>
      <c r="D774" t="s">
        <v>249</v>
      </c>
      <c r="E774">
        <v>1239</v>
      </c>
      <c r="F774">
        <v>68.200161420500407</v>
      </c>
      <c r="G774">
        <v>4.6004842615012107</v>
      </c>
      <c r="H774">
        <v>3.3898305084745761</v>
      </c>
      <c r="I774">
        <v>0.24213075060532688</v>
      </c>
      <c r="J774">
        <v>10.734463276836157</v>
      </c>
      <c r="K774">
        <v>12.832929782082324</v>
      </c>
      <c r="L774">
        <v>0</v>
      </c>
      <c r="M774">
        <v>21.63034705407587</v>
      </c>
    </row>
    <row r="775" spans="1:13">
      <c r="A775" t="s">
        <v>1801</v>
      </c>
      <c r="B775">
        <v>2014</v>
      </c>
      <c r="C775" t="s">
        <v>348</v>
      </c>
      <c r="D775" t="s">
        <v>262</v>
      </c>
      <c r="E775">
        <v>33</v>
      </c>
      <c r="F775">
        <v>21.212121212121211</v>
      </c>
      <c r="G775">
        <v>3.0303030303030303</v>
      </c>
      <c r="H775">
        <v>0</v>
      </c>
      <c r="I775">
        <v>6.0606060606060606</v>
      </c>
      <c r="J775">
        <v>42.424242424242422</v>
      </c>
      <c r="K775">
        <v>27.27272727272727</v>
      </c>
      <c r="L775">
        <v>0</v>
      </c>
      <c r="M775">
        <v>30.303030303030305</v>
      </c>
    </row>
    <row r="776" spans="1:13">
      <c r="A776" t="s">
        <v>1802</v>
      </c>
      <c r="B776">
        <v>2014</v>
      </c>
      <c r="C776" t="s">
        <v>1337</v>
      </c>
      <c r="D776" t="s">
        <v>248</v>
      </c>
      <c r="E776">
        <v>238</v>
      </c>
      <c r="F776">
        <v>62.605042016806721</v>
      </c>
      <c r="G776">
        <v>6.3025210084033612</v>
      </c>
      <c r="H776">
        <v>3.3613445378151261</v>
      </c>
      <c r="I776">
        <v>0</v>
      </c>
      <c r="J776">
        <v>13.025210084033615</v>
      </c>
      <c r="K776">
        <v>14.705882352941178</v>
      </c>
      <c r="L776">
        <v>0</v>
      </c>
      <c r="M776">
        <v>18.067226890756302</v>
      </c>
    </row>
    <row r="777" spans="1:13">
      <c r="A777" t="s">
        <v>1803</v>
      </c>
      <c r="B777">
        <v>2014</v>
      </c>
      <c r="C777" t="s">
        <v>1337</v>
      </c>
      <c r="D777" t="s">
        <v>249</v>
      </c>
      <c r="E777">
        <v>230</v>
      </c>
      <c r="F777">
        <v>64.782608695652172</v>
      </c>
      <c r="G777">
        <v>6.5217391304347823</v>
      </c>
      <c r="H777">
        <v>3.4782608695652173</v>
      </c>
      <c r="I777">
        <v>0</v>
      </c>
      <c r="J777">
        <v>12.608695652173912</v>
      </c>
      <c r="K777">
        <v>12.608695652173912</v>
      </c>
      <c r="L777">
        <v>0</v>
      </c>
      <c r="M777">
        <v>17.826086956521738</v>
      </c>
    </row>
    <row r="778" spans="1:13">
      <c r="A778" t="s">
        <v>1804</v>
      </c>
      <c r="B778">
        <v>2014</v>
      </c>
      <c r="C778" t="s">
        <v>1337</v>
      </c>
      <c r="D778" t="s">
        <v>262</v>
      </c>
      <c r="E778">
        <v>8</v>
      </c>
      <c r="F778">
        <v>0</v>
      </c>
      <c r="G778">
        <v>0</v>
      </c>
      <c r="H778">
        <v>0</v>
      </c>
      <c r="I778">
        <v>0</v>
      </c>
      <c r="J778">
        <v>25</v>
      </c>
      <c r="K778">
        <v>75</v>
      </c>
      <c r="L778">
        <v>0</v>
      </c>
      <c r="M778">
        <v>25</v>
      </c>
    </row>
    <row r="779" spans="1:13">
      <c r="A779" t="s">
        <v>1805</v>
      </c>
      <c r="B779">
        <v>2015</v>
      </c>
      <c r="C779" t="s">
        <v>347</v>
      </c>
      <c r="D779" t="s">
        <v>248</v>
      </c>
      <c r="E779">
        <v>3596</v>
      </c>
      <c r="F779">
        <v>55.756395995550612</v>
      </c>
      <c r="G779">
        <v>8.3426028921023345</v>
      </c>
      <c r="H779">
        <v>1.6407119021134595</v>
      </c>
      <c r="I779">
        <v>0.55617352614015569</v>
      </c>
      <c r="J779">
        <v>15.183537263626251</v>
      </c>
      <c r="K779">
        <v>18.520578420467185</v>
      </c>
      <c r="L779">
        <v>0</v>
      </c>
      <c r="M779">
        <v>25.889877641824249</v>
      </c>
    </row>
    <row r="780" spans="1:13">
      <c r="A780" t="s">
        <v>1806</v>
      </c>
      <c r="B780">
        <v>2015</v>
      </c>
      <c r="C780" t="s">
        <v>347</v>
      </c>
      <c r="D780" t="s">
        <v>249</v>
      </c>
      <c r="E780">
        <v>3457</v>
      </c>
      <c r="F780">
        <v>57.15938675151866</v>
      </c>
      <c r="G780">
        <v>8.3887763957188319</v>
      </c>
      <c r="H780">
        <v>1.6777552791437662</v>
      </c>
      <c r="I780">
        <v>0.34712178189181375</v>
      </c>
      <c r="J780">
        <v>14.376627133352619</v>
      </c>
      <c r="K780">
        <v>18.050332658374312</v>
      </c>
      <c r="L780">
        <v>0</v>
      </c>
      <c r="M780">
        <v>25.658085044836564</v>
      </c>
    </row>
    <row r="781" spans="1:13">
      <c r="A781" t="s">
        <v>1807</v>
      </c>
      <c r="B781">
        <v>2015</v>
      </c>
      <c r="C781" t="s">
        <v>347</v>
      </c>
      <c r="D781" t="s">
        <v>262</v>
      </c>
      <c r="E781">
        <v>139</v>
      </c>
      <c r="F781">
        <v>20.863309352517987</v>
      </c>
      <c r="G781">
        <v>7.1942446043165464</v>
      </c>
      <c r="H781">
        <v>0.71942446043165476</v>
      </c>
      <c r="I781">
        <v>5.755395683453238</v>
      </c>
      <c r="J781">
        <v>35.251798561151077</v>
      </c>
      <c r="K781">
        <v>30.215827338129497</v>
      </c>
      <c r="L781">
        <v>0</v>
      </c>
      <c r="M781">
        <v>31.654676258992804</v>
      </c>
    </row>
    <row r="782" spans="1:13">
      <c r="A782" t="s">
        <v>1808</v>
      </c>
      <c r="B782">
        <v>2015</v>
      </c>
      <c r="C782" t="s">
        <v>1329</v>
      </c>
      <c r="D782" t="s">
        <v>248</v>
      </c>
      <c r="E782">
        <v>913</v>
      </c>
      <c r="F782">
        <v>61.445783132530117</v>
      </c>
      <c r="G782">
        <v>11.829134720700987</v>
      </c>
      <c r="H782">
        <v>2.5191675794085433</v>
      </c>
      <c r="I782">
        <v>0.43811610076670315</v>
      </c>
      <c r="J782">
        <v>12.376779846659366</v>
      </c>
      <c r="K782">
        <v>11.391018619934282</v>
      </c>
      <c r="L782">
        <v>0</v>
      </c>
      <c r="M782">
        <v>34.830230010952903</v>
      </c>
    </row>
    <row r="783" spans="1:13">
      <c r="A783" t="s">
        <v>1809</v>
      </c>
      <c r="B783">
        <v>2015</v>
      </c>
      <c r="C783" t="s">
        <v>1329</v>
      </c>
      <c r="D783" t="s">
        <v>249</v>
      </c>
      <c r="E783">
        <v>885</v>
      </c>
      <c r="F783">
        <v>62.485875706214685</v>
      </c>
      <c r="G783">
        <v>11.751412429378531</v>
      </c>
      <c r="H783">
        <v>2.5988700564971752</v>
      </c>
      <c r="I783">
        <v>0.22598870056497175</v>
      </c>
      <c r="J783">
        <v>11.864406779661017</v>
      </c>
      <c r="K783">
        <v>11.073446327683616</v>
      </c>
      <c r="L783">
        <v>0</v>
      </c>
      <c r="M783">
        <v>34.802259887005647</v>
      </c>
    </row>
    <row r="784" spans="1:13">
      <c r="A784" t="s">
        <v>1810</v>
      </c>
      <c r="B784">
        <v>2015</v>
      </c>
      <c r="C784" t="s">
        <v>1329</v>
      </c>
      <c r="D784" t="s">
        <v>262</v>
      </c>
      <c r="E784">
        <v>28</v>
      </c>
      <c r="F784">
        <v>28.571428571428569</v>
      </c>
      <c r="G784">
        <v>14.285714285714285</v>
      </c>
      <c r="H784">
        <v>0</v>
      </c>
      <c r="I784">
        <v>7.1428571428571423</v>
      </c>
      <c r="J784">
        <v>28.571428571428569</v>
      </c>
      <c r="K784">
        <v>21.428571428571427</v>
      </c>
      <c r="L784">
        <v>0</v>
      </c>
      <c r="M784">
        <v>35.714285714285715</v>
      </c>
    </row>
    <row r="785" spans="1:13">
      <c r="A785" t="s">
        <v>1811</v>
      </c>
      <c r="B785">
        <v>2015</v>
      </c>
      <c r="C785" t="s">
        <v>1330</v>
      </c>
      <c r="D785" t="s">
        <v>248</v>
      </c>
      <c r="E785">
        <v>3769</v>
      </c>
      <c r="F785">
        <v>62.642610772088091</v>
      </c>
      <c r="G785">
        <v>7.1371716635712383</v>
      </c>
      <c r="H785">
        <v>1.3531440700451047</v>
      </c>
      <c r="I785">
        <v>0.53064473335102147</v>
      </c>
      <c r="J785">
        <v>11.806845317060228</v>
      </c>
      <c r="K785">
        <v>16.476518970549218</v>
      </c>
      <c r="L785">
        <v>5.3064473335102141E-2</v>
      </c>
      <c r="M785">
        <v>28.469089944282306</v>
      </c>
    </row>
    <row r="786" spans="1:13">
      <c r="A786" t="s">
        <v>1812</v>
      </c>
      <c r="B786">
        <v>2015</v>
      </c>
      <c r="C786" t="s">
        <v>1330</v>
      </c>
      <c r="D786" t="s">
        <v>249</v>
      </c>
      <c r="E786">
        <v>3658</v>
      </c>
      <c r="F786">
        <v>63.860032804811375</v>
      </c>
      <c r="G786">
        <v>7.3264078731547295</v>
      </c>
      <c r="H786">
        <v>1.3942044833242209</v>
      </c>
      <c r="I786">
        <v>0.4373974849644614</v>
      </c>
      <c r="J786">
        <v>11.126298523783488</v>
      </c>
      <c r="K786">
        <v>15.800984144341172</v>
      </c>
      <c r="L786">
        <v>5.4674685620557682E-2</v>
      </c>
      <c r="M786">
        <v>28.403499179879717</v>
      </c>
    </row>
    <row r="787" spans="1:13">
      <c r="A787" t="s">
        <v>1813</v>
      </c>
      <c r="B787">
        <v>2015</v>
      </c>
      <c r="C787" t="s">
        <v>1330</v>
      </c>
      <c r="D787" t="s">
        <v>262</v>
      </c>
      <c r="E787">
        <v>111</v>
      </c>
      <c r="F787">
        <v>22.522522522522522</v>
      </c>
      <c r="G787">
        <v>0.90090090090090091</v>
      </c>
      <c r="H787">
        <v>0</v>
      </c>
      <c r="I787">
        <v>3.6036036036036037</v>
      </c>
      <c r="J787">
        <v>34.234234234234236</v>
      </c>
      <c r="K787">
        <v>38.738738738738739</v>
      </c>
      <c r="L787">
        <v>0</v>
      </c>
      <c r="M787">
        <v>30.630630630630627</v>
      </c>
    </row>
    <row r="788" spans="1:13">
      <c r="A788" t="s">
        <v>1814</v>
      </c>
      <c r="B788">
        <v>2015</v>
      </c>
      <c r="C788" t="s">
        <v>349</v>
      </c>
      <c r="D788" t="s">
        <v>248</v>
      </c>
      <c r="E788">
        <v>12342</v>
      </c>
      <c r="F788">
        <v>52.009398800842654</v>
      </c>
      <c r="G788">
        <v>8.8721438988818662</v>
      </c>
      <c r="H788">
        <v>3.8729541403338197</v>
      </c>
      <c r="I788">
        <v>0.25927726462485823</v>
      </c>
      <c r="J788">
        <v>16.528925619834713</v>
      </c>
      <c r="K788">
        <v>18.44109544644304</v>
      </c>
      <c r="L788">
        <v>1.6204829039053639E-2</v>
      </c>
      <c r="M788">
        <v>32.895802949278888</v>
      </c>
    </row>
    <row r="789" spans="1:13">
      <c r="A789" t="s">
        <v>1815</v>
      </c>
      <c r="B789">
        <v>2015</v>
      </c>
      <c r="C789" t="s">
        <v>349</v>
      </c>
      <c r="D789" t="s">
        <v>249</v>
      </c>
      <c r="E789">
        <v>11996</v>
      </c>
      <c r="F789">
        <v>53.15938646215406</v>
      </c>
      <c r="G789">
        <v>9.011337112370791</v>
      </c>
      <c r="H789">
        <v>3.9263087695898631</v>
      </c>
      <c r="I789">
        <v>0.18339446482160721</v>
      </c>
      <c r="J789">
        <v>15.788596198732909</v>
      </c>
      <c r="K789">
        <v>17.914304768256084</v>
      </c>
      <c r="L789">
        <v>1.6672224074691561E-2</v>
      </c>
      <c r="M789">
        <v>33.144381460486827</v>
      </c>
    </row>
    <row r="790" spans="1:13">
      <c r="A790" t="s">
        <v>1816</v>
      </c>
      <c r="B790">
        <v>2015</v>
      </c>
      <c r="C790" t="s">
        <v>349</v>
      </c>
      <c r="D790" t="s">
        <v>262</v>
      </c>
      <c r="E790">
        <v>346</v>
      </c>
      <c r="F790">
        <v>12.138728323699421</v>
      </c>
      <c r="G790">
        <v>4.0462427745664744</v>
      </c>
      <c r="H790">
        <v>2.0231213872832372</v>
      </c>
      <c r="I790">
        <v>2.8901734104046244</v>
      </c>
      <c r="J790">
        <v>42.196531791907518</v>
      </c>
      <c r="K790">
        <v>36.705202312138731</v>
      </c>
      <c r="L790">
        <v>0</v>
      </c>
      <c r="M790">
        <v>24.277456647398843</v>
      </c>
    </row>
    <row r="791" spans="1:13">
      <c r="A791" t="s">
        <v>1817</v>
      </c>
      <c r="B791">
        <v>2015</v>
      </c>
      <c r="C791" t="s">
        <v>1333</v>
      </c>
      <c r="D791" t="s">
        <v>248</v>
      </c>
      <c r="E791">
        <v>2948</v>
      </c>
      <c r="F791">
        <v>57.123473541383987</v>
      </c>
      <c r="G791">
        <v>8.9552238805970141</v>
      </c>
      <c r="H791">
        <v>2.7815468113975577</v>
      </c>
      <c r="I791">
        <v>0.37313432835820892</v>
      </c>
      <c r="J791">
        <v>14.484396200814112</v>
      </c>
      <c r="K791">
        <v>16.2483039348711</v>
      </c>
      <c r="L791">
        <v>3.3921302578018987E-2</v>
      </c>
      <c r="M791">
        <v>31.037991858887381</v>
      </c>
    </row>
    <row r="792" spans="1:13">
      <c r="A792" t="s">
        <v>1818</v>
      </c>
      <c r="B792">
        <v>2015</v>
      </c>
      <c r="C792" t="s">
        <v>1333</v>
      </c>
      <c r="D792" t="s">
        <v>249</v>
      </c>
      <c r="E792">
        <v>2847</v>
      </c>
      <c r="F792">
        <v>58.306989813839124</v>
      </c>
      <c r="G792">
        <v>8.8514225500526873</v>
      </c>
      <c r="H792">
        <v>2.8802247980330171</v>
      </c>
      <c r="I792">
        <v>0.17562346329469616</v>
      </c>
      <c r="J792">
        <v>13.839128907622058</v>
      </c>
      <c r="K792">
        <v>15.911485774499473</v>
      </c>
      <c r="L792">
        <v>3.5124692658939242E-2</v>
      </c>
      <c r="M792">
        <v>31.015103617843344</v>
      </c>
    </row>
    <row r="793" spans="1:13">
      <c r="A793" t="s">
        <v>1819</v>
      </c>
      <c r="B793">
        <v>2015</v>
      </c>
      <c r="C793" t="s">
        <v>1333</v>
      </c>
      <c r="D793" t="s">
        <v>262</v>
      </c>
      <c r="E793">
        <v>101</v>
      </c>
      <c r="F793">
        <v>23.762376237623762</v>
      </c>
      <c r="G793">
        <v>11.881188118811881</v>
      </c>
      <c r="H793">
        <v>0</v>
      </c>
      <c r="I793">
        <v>5.9405940594059405</v>
      </c>
      <c r="J793">
        <v>32.673267326732677</v>
      </c>
      <c r="K793">
        <v>25.742574257425744</v>
      </c>
      <c r="L793">
        <v>0</v>
      </c>
      <c r="M793">
        <v>31.683168316831683</v>
      </c>
    </row>
    <row r="794" spans="1:13">
      <c r="A794" t="s">
        <v>1820</v>
      </c>
      <c r="B794">
        <v>2015</v>
      </c>
      <c r="C794" t="s">
        <v>1334</v>
      </c>
      <c r="D794" t="s">
        <v>248</v>
      </c>
      <c r="E794">
        <v>6941</v>
      </c>
      <c r="F794">
        <v>54.314940210344332</v>
      </c>
      <c r="G794">
        <v>8.2841089180233389</v>
      </c>
      <c r="H794">
        <v>2.6797291456562453</v>
      </c>
      <c r="I794">
        <v>0.25932862699899151</v>
      </c>
      <c r="J794">
        <v>16.092782019881863</v>
      </c>
      <c r="K794">
        <v>18.340296787206452</v>
      </c>
      <c r="L794">
        <v>2.8814291888776839E-2</v>
      </c>
      <c r="M794">
        <v>31.738942515487683</v>
      </c>
    </row>
    <row r="795" spans="1:13">
      <c r="A795" t="s">
        <v>1821</v>
      </c>
      <c r="B795">
        <v>2015</v>
      </c>
      <c r="C795" t="s">
        <v>1334</v>
      </c>
      <c r="D795" t="s">
        <v>249</v>
      </c>
      <c r="E795">
        <v>6772</v>
      </c>
      <c r="F795">
        <v>55.286473715298293</v>
      </c>
      <c r="G795">
        <v>8.431777909037212</v>
      </c>
      <c r="H795">
        <v>2.7318369757826346</v>
      </c>
      <c r="I795">
        <v>0.2067336089781453</v>
      </c>
      <c r="J795">
        <v>15.505020673360898</v>
      </c>
      <c r="K795">
        <v>17.80862374483166</v>
      </c>
      <c r="L795">
        <v>2.953337271116362E-2</v>
      </c>
      <c r="M795">
        <v>31.86650915534554</v>
      </c>
    </row>
    <row r="796" spans="1:13">
      <c r="A796" t="s">
        <v>1822</v>
      </c>
      <c r="B796">
        <v>2015</v>
      </c>
      <c r="C796" t="s">
        <v>1334</v>
      </c>
      <c r="D796" t="s">
        <v>262</v>
      </c>
      <c r="E796">
        <v>169</v>
      </c>
      <c r="F796">
        <v>15.384615384615385</v>
      </c>
      <c r="G796">
        <v>2.3668639053254439</v>
      </c>
      <c r="H796">
        <v>0.59171597633136097</v>
      </c>
      <c r="I796">
        <v>2.3668639053254439</v>
      </c>
      <c r="J796">
        <v>39.644970414201183</v>
      </c>
      <c r="K796">
        <v>39.644970414201183</v>
      </c>
      <c r="L796">
        <v>0</v>
      </c>
      <c r="M796">
        <v>26.627218934911244</v>
      </c>
    </row>
    <row r="797" spans="1:13">
      <c r="A797" t="s">
        <v>1823</v>
      </c>
      <c r="B797">
        <v>2015</v>
      </c>
      <c r="C797" t="s">
        <v>1328</v>
      </c>
      <c r="D797" t="s">
        <v>249</v>
      </c>
      <c r="E797">
        <v>53195</v>
      </c>
      <c r="F797">
        <v>57.197104991070589</v>
      </c>
      <c r="G797">
        <v>9.7396371839458595</v>
      </c>
      <c r="H797">
        <v>2.7840962496475234</v>
      </c>
      <c r="I797">
        <v>0.2425039947363474</v>
      </c>
      <c r="J797">
        <v>13.403515367985714</v>
      </c>
      <c r="K797">
        <v>16.614343453332083</v>
      </c>
      <c r="L797">
        <v>1.8798759281887401E-2</v>
      </c>
      <c r="M797">
        <v>29.235830435191279</v>
      </c>
    </row>
    <row r="798" spans="1:13">
      <c r="A798" t="s">
        <v>1824</v>
      </c>
      <c r="B798">
        <v>2015</v>
      </c>
      <c r="C798" t="s">
        <v>1328</v>
      </c>
      <c r="D798" t="s">
        <v>262</v>
      </c>
      <c r="E798">
        <v>1570</v>
      </c>
      <c r="F798">
        <v>17.961783439490446</v>
      </c>
      <c r="G798">
        <v>5.5414012738853504</v>
      </c>
      <c r="H798">
        <v>1.3375796178343951</v>
      </c>
      <c r="I798">
        <v>4.1401273885350314</v>
      </c>
      <c r="J798">
        <v>38.089171974522294</v>
      </c>
      <c r="K798">
        <v>32.929936305732483</v>
      </c>
      <c r="L798">
        <v>0</v>
      </c>
      <c r="M798">
        <v>26.815286624203821</v>
      </c>
    </row>
    <row r="799" spans="1:13">
      <c r="A799" t="s">
        <v>1825</v>
      </c>
      <c r="B799">
        <v>2015</v>
      </c>
      <c r="C799" t="s">
        <v>1328</v>
      </c>
      <c r="D799" t="s">
        <v>248</v>
      </c>
      <c r="E799">
        <v>54765</v>
      </c>
      <c r="F799">
        <v>56.072308956450293</v>
      </c>
      <c r="G799">
        <v>9.6192823883867433</v>
      </c>
      <c r="H799">
        <v>2.7426275906144433</v>
      </c>
      <c r="I799">
        <v>0.35424084725645943</v>
      </c>
      <c r="J799">
        <v>14.111202410298548</v>
      </c>
      <c r="K799">
        <v>17.08207796950607</v>
      </c>
      <c r="L799">
        <v>1.8259837487446359E-2</v>
      </c>
      <c r="M799">
        <v>29.166438418698075</v>
      </c>
    </row>
    <row r="800" spans="1:13">
      <c r="A800" t="s">
        <v>1826</v>
      </c>
      <c r="B800">
        <v>2015</v>
      </c>
      <c r="C800" t="s">
        <v>1332</v>
      </c>
      <c r="D800" t="s">
        <v>248</v>
      </c>
      <c r="E800">
        <v>6235</v>
      </c>
      <c r="F800">
        <v>57.257417802726543</v>
      </c>
      <c r="G800">
        <v>11.980753809141941</v>
      </c>
      <c r="H800">
        <v>2.8708901363271853</v>
      </c>
      <c r="I800">
        <v>0.36888532477947072</v>
      </c>
      <c r="J800">
        <v>14.482758620689657</v>
      </c>
      <c r="K800">
        <v>13.039294306335206</v>
      </c>
      <c r="L800">
        <v>0</v>
      </c>
      <c r="M800">
        <v>19.823576583801124</v>
      </c>
    </row>
    <row r="801" spans="1:13">
      <c r="A801" t="s">
        <v>1827</v>
      </c>
      <c r="B801">
        <v>2015</v>
      </c>
      <c r="C801" t="s">
        <v>1332</v>
      </c>
      <c r="D801" t="s">
        <v>249</v>
      </c>
      <c r="E801">
        <v>6065</v>
      </c>
      <c r="F801">
        <v>58.219291014014843</v>
      </c>
      <c r="G801">
        <v>12.151690024732069</v>
      </c>
      <c r="H801">
        <v>2.91838417147568</v>
      </c>
      <c r="I801">
        <v>0.21434460016488047</v>
      </c>
      <c r="J801">
        <v>13.816982687551524</v>
      </c>
      <c r="K801">
        <v>12.679307502061004</v>
      </c>
      <c r="L801">
        <v>0</v>
      </c>
      <c r="M801">
        <v>19.81863149216818</v>
      </c>
    </row>
    <row r="802" spans="1:13">
      <c r="A802" t="s">
        <v>1828</v>
      </c>
      <c r="B802">
        <v>2015</v>
      </c>
      <c r="C802" t="s">
        <v>1332</v>
      </c>
      <c r="D802" t="s">
        <v>262</v>
      </c>
      <c r="E802">
        <v>170</v>
      </c>
      <c r="F802">
        <v>22.941176470588236</v>
      </c>
      <c r="G802">
        <v>5.8823529411764701</v>
      </c>
      <c r="H802">
        <v>1.1764705882352942</v>
      </c>
      <c r="I802">
        <v>5.8823529411764701</v>
      </c>
      <c r="J802">
        <v>38.235294117647058</v>
      </c>
      <c r="K802">
        <v>25.882352941176475</v>
      </c>
      <c r="L802">
        <v>0</v>
      </c>
      <c r="M802">
        <v>20</v>
      </c>
    </row>
    <row r="803" spans="1:13">
      <c r="A803" t="s">
        <v>1829</v>
      </c>
      <c r="B803">
        <v>2015</v>
      </c>
      <c r="C803" t="s">
        <v>1336</v>
      </c>
      <c r="D803" t="s">
        <v>248</v>
      </c>
      <c r="E803">
        <v>173</v>
      </c>
      <c r="F803">
        <v>57.80346820809249</v>
      </c>
      <c r="G803">
        <v>6.9364161849710975</v>
      </c>
      <c r="H803">
        <v>1.1560693641618496</v>
      </c>
      <c r="I803">
        <v>0</v>
      </c>
      <c r="J803">
        <v>16.184971098265898</v>
      </c>
      <c r="K803">
        <v>17.919075144508671</v>
      </c>
      <c r="L803">
        <v>0</v>
      </c>
      <c r="M803">
        <v>9.8265895953757223</v>
      </c>
    </row>
    <row r="804" spans="1:13">
      <c r="A804" t="s">
        <v>1830</v>
      </c>
      <c r="B804">
        <v>2015</v>
      </c>
      <c r="C804" t="s">
        <v>1336</v>
      </c>
      <c r="D804" t="s">
        <v>249</v>
      </c>
      <c r="E804">
        <v>169</v>
      </c>
      <c r="F804">
        <v>59.171597633136095</v>
      </c>
      <c r="G804">
        <v>7.1005917159763312</v>
      </c>
      <c r="H804">
        <v>1.1834319526627219</v>
      </c>
      <c r="I804">
        <v>0</v>
      </c>
      <c r="J804">
        <v>15.384615384615385</v>
      </c>
      <c r="K804">
        <v>17.159763313609467</v>
      </c>
      <c r="L804">
        <v>0</v>
      </c>
      <c r="M804">
        <v>10.059171597633137</v>
      </c>
    </row>
    <row r="805" spans="1:13">
      <c r="A805" t="s">
        <v>1831</v>
      </c>
      <c r="B805">
        <v>2015</v>
      </c>
      <c r="C805" t="s">
        <v>1336</v>
      </c>
      <c r="D805" t="s">
        <v>262</v>
      </c>
      <c r="E805">
        <v>4</v>
      </c>
      <c r="F805">
        <v>0</v>
      </c>
      <c r="G805">
        <v>0</v>
      </c>
      <c r="H805">
        <v>0</v>
      </c>
      <c r="I805">
        <v>0</v>
      </c>
      <c r="J805">
        <v>50</v>
      </c>
      <c r="K805">
        <v>50</v>
      </c>
      <c r="L805">
        <v>0</v>
      </c>
      <c r="M805">
        <v>0</v>
      </c>
    </row>
    <row r="806" spans="1:13">
      <c r="A806" t="s">
        <v>1832</v>
      </c>
      <c r="B806">
        <v>2015</v>
      </c>
      <c r="C806" t="s">
        <v>1335</v>
      </c>
      <c r="D806" t="s">
        <v>248</v>
      </c>
      <c r="E806">
        <v>8857</v>
      </c>
      <c r="F806">
        <v>54.646042678107712</v>
      </c>
      <c r="G806">
        <v>13.232471491475669</v>
      </c>
      <c r="H806">
        <v>2.4387490120808399</v>
      </c>
      <c r="I806">
        <v>0.35000564525234279</v>
      </c>
      <c r="J806">
        <v>11.572767302698431</v>
      </c>
      <c r="K806">
        <v>17.737382861013888</v>
      </c>
      <c r="L806">
        <v>2.2581009371118892E-2</v>
      </c>
      <c r="M806">
        <v>26.261713898611266</v>
      </c>
    </row>
    <row r="807" spans="1:13">
      <c r="A807" t="s">
        <v>1833</v>
      </c>
      <c r="B807">
        <v>2015</v>
      </c>
      <c r="C807" t="s">
        <v>1335</v>
      </c>
      <c r="D807" t="s">
        <v>249</v>
      </c>
      <c r="E807">
        <v>8595</v>
      </c>
      <c r="F807">
        <v>55.916230366492151</v>
      </c>
      <c r="G807">
        <v>13.379872018615474</v>
      </c>
      <c r="H807">
        <v>2.4665503199534613</v>
      </c>
      <c r="I807">
        <v>0.2326934264107039</v>
      </c>
      <c r="J807">
        <v>10.762070971495055</v>
      </c>
      <c r="K807">
        <v>17.219313554392087</v>
      </c>
      <c r="L807">
        <v>2.326934264107039E-2</v>
      </c>
      <c r="M807">
        <v>26.340895869691682</v>
      </c>
    </row>
    <row r="808" spans="1:13">
      <c r="A808" t="s">
        <v>1834</v>
      </c>
      <c r="B808">
        <v>2015</v>
      </c>
      <c r="C808" t="s">
        <v>1335</v>
      </c>
      <c r="D808" t="s">
        <v>262</v>
      </c>
      <c r="E808">
        <v>262</v>
      </c>
      <c r="F808">
        <v>12.977099236641221</v>
      </c>
      <c r="G808">
        <v>8.3969465648854964</v>
      </c>
      <c r="H808">
        <v>1.5267175572519083</v>
      </c>
      <c r="I808">
        <v>4.1984732824427482</v>
      </c>
      <c r="J808">
        <v>38.167938931297712</v>
      </c>
      <c r="K808">
        <v>34.732824427480921</v>
      </c>
      <c r="L808">
        <v>0</v>
      </c>
      <c r="M808">
        <v>23.664122137404579</v>
      </c>
    </row>
    <row r="809" spans="1:13">
      <c r="A809" t="s">
        <v>1835</v>
      </c>
      <c r="B809">
        <v>2015</v>
      </c>
      <c r="C809" t="s">
        <v>1338</v>
      </c>
      <c r="D809" t="s">
        <v>248</v>
      </c>
      <c r="E809">
        <v>4176</v>
      </c>
      <c r="F809">
        <v>59.770114942528743</v>
      </c>
      <c r="G809">
        <v>8.5249042145593865</v>
      </c>
      <c r="H809">
        <v>2.3227969348659006</v>
      </c>
      <c r="I809">
        <v>0.5507662835249042</v>
      </c>
      <c r="J809">
        <v>11.302681992337165</v>
      </c>
      <c r="K809">
        <v>17.52873563218391</v>
      </c>
      <c r="L809">
        <v>0</v>
      </c>
      <c r="M809">
        <v>29.669540229885055</v>
      </c>
    </row>
    <row r="810" spans="1:13">
      <c r="A810" t="s">
        <v>1836</v>
      </c>
      <c r="B810">
        <v>2015</v>
      </c>
      <c r="C810" t="s">
        <v>1338</v>
      </c>
      <c r="D810" t="s">
        <v>249</v>
      </c>
      <c r="E810">
        <v>4065</v>
      </c>
      <c r="F810">
        <v>60.76260762607626</v>
      </c>
      <c r="G810">
        <v>8.6838868388683892</v>
      </c>
      <c r="H810">
        <v>2.3124231242312421</v>
      </c>
      <c r="I810">
        <v>0.36900369003690037</v>
      </c>
      <c r="J810">
        <v>10.651906519065191</v>
      </c>
      <c r="K810">
        <v>17.220172201722018</v>
      </c>
      <c r="L810">
        <v>0</v>
      </c>
      <c r="M810">
        <v>29.692496924969248</v>
      </c>
    </row>
    <row r="811" spans="1:13">
      <c r="A811" t="s">
        <v>1837</v>
      </c>
      <c r="B811">
        <v>2015</v>
      </c>
      <c r="C811" t="s">
        <v>1338</v>
      </c>
      <c r="D811" t="s">
        <v>262</v>
      </c>
      <c r="E811">
        <v>111</v>
      </c>
      <c r="F811">
        <v>23.423423423423422</v>
      </c>
      <c r="G811">
        <v>2.7027027027027026</v>
      </c>
      <c r="H811">
        <v>2.7027027027027026</v>
      </c>
      <c r="I811">
        <v>7.2072072072072073</v>
      </c>
      <c r="J811">
        <v>35.135135135135137</v>
      </c>
      <c r="K811">
        <v>28.828828828828829</v>
      </c>
      <c r="L811">
        <v>0</v>
      </c>
      <c r="M811">
        <v>28.828828828828829</v>
      </c>
    </row>
    <row r="812" spans="1:13">
      <c r="A812" t="s">
        <v>1838</v>
      </c>
      <c r="B812">
        <v>2015</v>
      </c>
      <c r="C812" t="s">
        <v>1331</v>
      </c>
      <c r="D812" t="s">
        <v>248</v>
      </c>
      <c r="E812">
        <v>3001</v>
      </c>
      <c r="F812">
        <v>58.347217594135294</v>
      </c>
      <c r="G812">
        <v>8.9970009996667777</v>
      </c>
      <c r="H812">
        <v>2.1659446851049649</v>
      </c>
      <c r="I812">
        <v>0.19993335554815062</v>
      </c>
      <c r="J812">
        <v>12.662445851382872</v>
      </c>
      <c r="K812">
        <v>17.594135288237254</v>
      </c>
      <c r="L812">
        <v>3.3322225924691772E-2</v>
      </c>
      <c r="M812">
        <v>39.120293235588136</v>
      </c>
    </row>
    <row r="813" spans="1:13">
      <c r="A813" t="s">
        <v>1839</v>
      </c>
      <c r="B813">
        <v>2015</v>
      </c>
      <c r="C813" t="s">
        <v>1331</v>
      </c>
      <c r="D813" t="s">
        <v>249</v>
      </c>
      <c r="E813">
        <v>2931</v>
      </c>
      <c r="F813">
        <v>59.1265779597407</v>
      </c>
      <c r="G813">
        <v>9.0754008870692591</v>
      </c>
      <c r="H813">
        <v>2.1835551006482432</v>
      </c>
      <c r="I813">
        <v>0.17059024223814398</v>
      </c>
      <c r="J813">
        <v>11.736608665984306</v>
      </c>
      <c r="K813">
        <v>17.673149095871715</v>
      </c>
      <c r="L813">
        <v>3.41180484476288E-2</v>
      </c>
      <c r="M813">
        <v>39.303991811668368</v>
      </c>
    </row>
    <row r="814" spans="1:13">
      <c r="A814" t="s">
        <v>1840</v>
      </c>
      <c r="B814">
        <v>2015</v>
      </c>
      <c r="C814" t="s">
        <v>1331</v>
      </c>
      <c r="D814" t="s">
        <v>262</v>
      </c>
      <c r="E814">
        <v>70</v>
      </c>
      <c r="F814">
        <v>25.714285714285712</v>
      </c>
      <c r="G814">
        <v>5.7142857142857144</v>
      </c>
      <c r="H814">
        <v>1.4285714285714286</v>
      </c>
      <c r="I814">
        <v>1.4285714285714286</v>
      </c>
      <c r="J814">
        <v>51.428571428571423</v>
      </c>
      <c r="K814">
        <v>14.285714285714285</v>
      </c>
      <c r="L814">
        <v>0</v>
      </c>
      <c r="M814">
        <v>31.428571428571427</v>
      </c>
    </row>
    <row r="815" spans="1:13">
      <c r="A815" t="s">
        <v>1841</v>
      </c>
      <c r="B815">
        <v>2015</v>
      </c>
      <c r="C815" t="s">
        <v>1339</v>
      </c>
      <c r="D815" t="s">
        <v>248</v>
      </c>
      <c r="E815">
        <v>203</v>
      </c>
      <c r="F815">
        <v>58.128078817733986</v>
      </c>
      <c r="G815">
        <v>3.4482758620689653</v>
      </c>
      <c r="H815">
        <v>1.9704433497536946</v>
      </c>
      <c r="I815">
        <v>0</v>
      </c>
      <c r="J815">
        <v>20.19704433497537</v>
      </c>
      <c r="K815">
        <v>16.256157635467979</v>
      </c>
      <c r="L815">
        <v>0</v>
      </c>
      <c r="M815">
        <v>38.916256157635473</v>
      </c>
    </row>
    <row r="816" spans="1:13">
      <c r="A816" t="s">
        <v>1842</v>
      </c>
      <c r="B816">
        <v>2015</v>
      </c>
      <c r="C816" t="s">
        <v>1339</v>
      </c>
      <c r="D816" t="s">
        <v>249</v>
      </c>
      <c r="E816">
        <v>199</v>
      </c>
      <c r="F816">
        <v>59.2964824120603</v>
      </c>
      <c r="G816">
        <v>3.5175879396984926</v>
      </c>
      <c r="H816">
        <v>2.0100502512562812</v>
      </c>
      <c r="I816">
        <v>0</v>
      </c>
      <c r="J816">
        <v>19.597989949748744</v>
      </c>
      <c r="K816">
        <v>15.577889447236181</v>
      </c>
      <c r="L816">
        <v>0</v>
      </c>
      <c r="M816">
        <v>39.698492462311556</v>
      </c>
    </row>
    <row r="817" spans="1:13">
      <c r="A817" t="s">
        <v>1843</v>
      </c>
      <c r="B817">
        <v>2015</v>
      </c>
      <c r="C817" t="s">
        <v>1339</v>
      </c>
      <c r="D817" t="s">
        <v>262</v>
      </c>
      <c r="E817">
        <v>4</v>
      </c>
      <c r="F817">
        <v>0</v>
      </c>
      <c r="G817">
        <v>0</v>
      </c>
      <c r="H817">
        <v>0</v>
      </c>
      <c r="I817">
        <v>0</v>
      </c>
      <c r="J817">
        <v>50</v>
      </c>
      <c r="K817">
        <v>50</v>
      </c>
      <c r="L817">
        <v>0</v>
      </c>
      <c r="M817">
        <v>0</v>
      </c>
    </row>
    <row r="818" spans="1:13">
      <c r="A818" t="s">
        <v>1844</v>
      </c>
      <c r="B818">
        <v>2015</v>
      </c>
      <c r="C818" t="s">
        <v>348</v>
      </c>
      <c r="D818" t="s">
        <v>248</v>
      </c>
      <c r="E818">
        <v>1226</v>
      </c>
      <c r="F818">
        <v>66.965742251223489</v>
      </c>
      <c r="G818">
        <v>5.3017944535073402</v>
      </c>
      <c r="H818">
        <v>3.588907014681892</v>
      </c>
      <c r="I818">
        <v>0.32626427406199021</v>
      </c>
      <c r="J818">
        <v>10.68515497553018</v>
      </c>
      <c r="K818">
        <v>13.132137030995105</v>
      </c>
      <c r="L818">
        <v>0</v>
      </c>
      <c r="M818">
        <v>25.938009787928223</v>
      </c>
    </row>
    <row r="819" spans="1:13">
      <c r="A819" t="s">
        <v>1845</v>
      </c>
      <c r="B819">
        <v>2015</v>
      </c>
      <c r="C819" t="s">
        <v>348</v>
      </c>
      <c r="D819" t="s">
        <v>249</v>
      </c>
      <c r="E819">
        <v>1183</v>
      </c>
      <c r="F819">
        <v>68.639053254437869</v>
      </c>
      <c r="G819">
        <v>5.4099746407438714</v>
      </c>
      <c r="H819">
        <v>3.5502958579881656</v>
      </c>
      <c r="I819">
        <v>0.25359256128486896</v>
      </c>
      <c r="J819">
        <v>10.059171597633137</v>
      </c>
      <c r="K819">
        <v>12.087912087912088</v>
      </c>
      <c r="L819">
        <v>0</v>
      </c>
      <c r="M819">
        <v>25.528317836010146</v>
      </c>
    </row>
    <row r="820" spans="1:13">
      <c r="A820" t="s">
        <v>1846</v>
      </c>
      <c r="B820">
        <v>2015</v>
      </c>
      <c r="C820" t="s">
        <v>348</v>
      </c>
      <c r="D820" t="s">
        <v>262</v>
      </c>
      <c r="E820">
        <v>43</v>
      </c>
      <c r="F820">
        <v>20.930232558139537</v>
      </c>
      <c r="G820">
        <v>2.3255813953488373</v>
      </c>
      <c r="H820">
        <v>4.6511627906976747</v>
      </c>
      <c r="I820">
        <v>2.3255813953488373</v>
      </c>
      <c r="J820">
        <v>27.906976744186046</v>
      </c>
      <c r="K820">
        <v>41.860465116279073</v>
      </c>
      <c r="L820">
        <v>0</v>
      </c>
      <c r="M820">
        <v>37.209302325581397</v>
      </c>
    </row>
    <row r="821" spans="1:13">
      <c r="A821" t="s">
        <v>1847</v>
      </c>
      <c r="B821">
        <v>2015</v>
      </c>
      <c r="C821" t="s">
        <v>1337</v>
      </c>
      <c r="D821" t="s">
        <v>248</v>
      </c>
      <c r="E821">
        <v>250</v>
      </c>
      <c r="F821">
        <v>56.8</v>
      </c>
      <c r="G821">
        <v>6.4</v>
      </c>
      <c r="H821">
        <v>3.5999999999999996</v>
      </c>
      <c r="I821">
        <v>0.8</v>
      </c>
      <c r="J821">
        <v>16.8</v>
      </c>
      <c r="K821">
        <v>15.6</v>
      </c>
      <c r="L821">
        <v>0</v>
      </c>
      <c r="M821">
        <v>15.2</v>
      </c>
    </row>
    <row r="822" spans="1:13">
      <c r="A822" t="s">
        <v>1848</v>
      </c>
      <c r="B822">
        <v>2015</v>
      </c>
      <c r="C822" t="s">
        <v>1337</v>
      </c>
      <c r="D822" t="s">
        <v>249</v>
      </c>
      <c r="E822">
        <v>242</v>
      </c>
      <c r="F822">
        <v>57.851239669421481</v>
      </c>
      <c r="G822">
        <v>5.785123966942149</v>
      </c>
      <c r="H822">
        <v>3.71900826446281</v>
      </c>
      <c r="I822">
        <v>0.82644628099173556</v>
      </c>
      <c r="J822">
        <v>16.942148760330578</v>
      </c>
      <c r="K822">
        <v>14.87603305785124</v>
      </c>
      <c r="L822">
        <v>0</v>
      </c>
      <c r="M822">
        <v>14.87603305785124</v>
      </c>
    </row>
    <row r="823" spans="1:13">
      <c r="A823" t="s">
        <v>1849</v>
      </c>
      <c r="B823">
        <v>2015</v>
      </c>
      <c r="C823" t="s">
        <v>1337</v>
      </c>
      <c r="D823" t="s">
        <v>262</v>
      </c>
      <c r="E823">
        <v>8</v>
      </c>
      <c r="F823">
        <v>25</v>
      </c>
      <c r="G823">
        <v>25</v>
      </c>
      <c r="H823">
        <v>0</v>
      </c>
      <c r="I823">
        <v>0</v>
      </c>
      <c r="J823">
        <v>12.5</v>
      </c>
      <c r="K823">
        <v>37.5</v>
      </c>
      <c r="L823">
        <v>0</v>
      </c>
      <c r="M823">
        <v>25</v>
      </c>
    </row>
    <row r="824" spans="1:13">
      <c r="A824" t="s">
        <v>1896</v>
      </c>
      <c r="B824">
        <v>2016</v>
      </c>
      <c r="C824" t="s">
        <v>347</v>
      </c>
      <c r="D824" t="s">
        <v>248</v>
      </c>
      <c r="E824">
        <v>3526</v>
      </c>
      <c r="F824">
        <v>54.480998298355075</v>
      </c>
      <c r="G824">
        <v>8.1111741349971638</v>
      </c>
      <c r="H824">
        <v>1.588201928530913</v>
      </c>
      <c r="I824">
        <v>0.25524673851389679</v>
      </c>
      <c r="J824">
        <v>14.74758933635848</v>
      </c>
      <c r="K824">
        <v>20.81678956324447</v>
      </c>
      <c r="L824">
        <v>0</v>
      </c>
      <c r="M824">
        <v>30.317640385706184</v>
      </c>
    </row>
    <row r="825" spans="1:13">
      <c r="A825" t="s">
        <v>1897</v>
      </c>
      <c r="B825">
        <v>2016</v>
      </c>
      <c r="C825" t="s">
        <v>347</v>
      </c>
      <c r="D825" t="s">
        <v>249</v>
      </c>
      <c r="E825">
        <v>3403</v>
      </c>
      <c r="F825">
        <v>56.068175139582721</v>
      </c>
      <c r="G825">
        <v>8.3455774316779312</v>
      </c>
      <c r="H825">
        <v>1.5868351454598881</v>
      </c>
      <c r="I825">
        <v>0.11754334410813988</v>
      </c>
      <c r="J825">
        <v>13.928886276814575</v>
      </c>
      <c r="K825">
        <v>19.952982662356746</v>
      </c>
      <c r="L825">
        <v>0</v>
      </c>
      <c r="M825">
        <v>30.649426976197475</v>
      </c>
    </row>
    <row r="826" spans="1:13">
      <c r="A826" t="s">
        <v>1898</v>
      </c>
      <c r="B826">
        <v>2016</v>
      </c>
      <c r="C826" t="s">
        <v>347</v>
      </c>
      <c r="D826" t="s">
        <v>262</v>
      </c>
      <c r="E826">
        <v>123</v>
      </c>
      <c r="F826">
        <v>10.569105691056912</v>
      </c>
      <c r="G826">
        <v>1.6260162601626018</v>
      </c>
      <c r="H826">
        <v>1.6260162601626018</v>
      </c>
      <c r="I826">
        <v>4.0650406504065035</v>
      </c>
      <c r="J826">
        <v>37.398373983739837</v>
      </c>
      <c r="K826">
        <v>44.715447154471541</v>
      </c>
      <c r="L826">
        <v>0</v>
      </c>
      <c r="M826">
        <v>21.138211382113823</v>
      </c>
    </row>
    <row r="827" spans="1:13">
      <c r="A827" t="s">
        <v>1899</v>
      </c>
      <c r="B827">
        <v>2016</v>
      </c>
      <c r="C827" t="s">
        <v>1329</v>
      </c>
      <c r="D827" t="s">
        <v>248</v>
      </c>
      <c r="E827">
        <v>969</v>
      </c>
      <c r="F827">
        <v>57.585139318885446</v>
      </c>
      <c r="G827">
        <v>9.2879256965944279</v>
      </c>
      <c r="H827">
        <v>5.056759545923633</v>
      </c>
      <c r="I827">
        <v>0.30959752321981426</v>
      </c>
      <c r="J827">
        <v>11.248710010319918</v>
      </c>
      <c r="K827">
        <v>16.408668730650156</v>
      </c>
      <c r="L827">
        <v>0.10319917440660474</v>
      </c>
      <c r="M827">
        <v>38.596491228070171</v>
      </c>
    </row>
    <row r="828" spans="1:13">
      <c r="A828" t="s">
        <v>1900</v>
      </c>
      <c r="B828">
        <v>2016</v>
      </c>
      <c r="C828" t="s">
        <v>1329</v>
      </c>
      <c r="D828" t="s">
        <v>249</v>
      </c>
      <c r="E828">
        <v>938</v>
      </c>
      <c r="F828">
        <v>58.63539445628998</v>
      </c>
      <c r="G828">
        <v>9.3816631130063968</v>
      </c>
      <c r="H828">
        <v>5.2238805970149249</v>
      </c>
      <c r="I828">
        <v>0.10660980810234541</v>
      </c>
      <c r="J828">
        <v>10.554371002132196</v>
      </c>
      <c r="K828">
        <v>15.991471215351813</v>
      </c>
      <c r="L828">
        <v>0.10660980810234541</v>
      </c>
      <c r="M828">
        <v>39.445628997867807</v>
      </c>
    </row>
    <row r="829" spans="1:13">
      <c r="A829" t="s">
        <v>1901</v>
      </c>
      <c r="B829">
        <v>2016</v>
      </c>
      <c r="C829" t="s">
        <v>1329</v>
      </c>
      <c r="D829" t="s">
        <v>262</v>
      </c>
      <c r="E829">
        <v>31</v>
      </c>
      <c r="F829">
        <v>25.806451612903224</v>
      </c>
      <c r="G829">
        <v>6.4516129032258061</v>
      </c>
      <c r="H829">
        <v>0</v>
      </c>
      <c r="I829">
        <v>6.4516129032258061</v>
      </c>
      <c r="J829">
        <v>32.258064516129032</v>
      </c>
      <c r="K829">
        <v>29.032258064516132</v>
      </c>
      <c r="L829">
        <v>0</v>
      </c>
      <c r="M829">
        <v>12.903225806451612</v>
      </c>
    </row>
    <row r="830" spans="1:13">
      <c r="A830" t="s">
        <v>1902</v>
      </c>
      <c r="B830">
        <v>2016</v>
      </c>
      <c r="C830" t="s">
        <v>1330</v>
      </c>
      <c r="D830" t="s">
        <v>248</v>
      </c>
      <c r="E830">
        <v>3707</v>
      </c>
      <c r="F830">
        <v>62.530347990288647</v>
      </c>
      <c r="G830">
        <v>7.0137577555975179</v>
      </c>
      <c r="H830">
        <v>1.4836795252225521</v>
      </c>
      <c r="I830">
        <v>0.24278392230914486</v>
      </c>
      <c r="J830">
        <v>13.110331804693823</v>
      </c>
      <c r="K830">
        <v>15.511195036417588</v>
      </c>
      <c r="L830">
        <v>0.10790396547073104</v>
      </c>
      <c r="M830">
        <v>28.216886970596168</v>
      </c>
    </row>
    <row r="831" spans="1:13">
      <c r="A831" t="s">
        <v>1903</v>
      </c>
      <c r="B831">
        <v>2016</v>
      </c>
      <c r="C831" t="s">
        <v>1330</v>
      </c>
      <c r="D831" t="s">
        <v>249</v>
      </c>
      <c r="E831">
        <v>3614</v>
      </c>
      <c r="F831">
        <v>63.420033204205865</v>
      </c>
      <c r="G831">
        <v>7.0558937465412281</v>
      </c>
      <c r="H831">
        <v>1.4941892639734367</v>
      </c>
      <c r="I831">
        <v>0.16602102933038185</v>
      </c>
      <c r="J831">
        <v>12.866629773104593</v>
      </c>
      <c r="K831">
        <v>14.88655229662424</v>
      </c>
      <c r="L831">
        <v>0.11068068622025456</v>
      </c>
      <c r="M831">
        <v>28.223574986164913</v>
      </c>
    </row>
    <row r="832" spans="1:13">
      <c r="A832" t="s">
        <v>1904</v>
      </c>
      <c r="B832">
        <v>2016</v>
      </c>
      <c r="C832" t="s">
        <v>1330</v>
      </c>
      <c r="D832" t="s">
        <v>262</v>
      </c>
      <c r="E832">
        <v>93</v>
      </c>
      <c r="F832">
        <v>27.956989247311824</v>
      </c>
      <c r="G832">
        <v>5.376344086021505</v>
      </c>
      <c r="H832">
        <v>1.0752688172043012</v>
      </c>
      <c r="I832">
        <v>3.225806451612903</v>
      </c>
      <c r="J832">
        <v>22.58064516129032</v>
      </c>
      <c r="K832">
        <v>39.784946236559136</v>
      </c>
      <c r="L832">
        <v>0</v>
      </c>
      <c r="M832">
        <v>27.956989247311824</v>
      </c>
    </row>
    <row r="833" spans="1:13">
      <c r="A833" t="s">
        <v>1905</v>
      </c>
      <c r="B833">
        <v>2016</v>
      </c>
      <c r="C833" t="s">
        <v>349</v>
      </c>
      <c r="D833" t="s">
        <v>248</v>
      </c>
      <c r="E833">
        <v>12233</v>
      </c>
      <c r="F833">
        <v>51.074961170604105</v>
      </c>
      <c r="G833">
        <v>8.41167334259789</v>
      </c>
      <c r="H833">
        <v>3.5477805934766611</v>
      </c>
      <c r="I833">
        <v>0.26158750919643586</v>
      </c>
      <c r="J833">
        <v>17.567236164473147</v>
      </c>
      <c r="K833">
        <v>19.104062781002206</v>
      </c>
      <c r="L833">
        <v>3.2698438649554483E-2</v>
      </c>
      <c r="M833">
        <v>32.894629281451806</v>
      </c>
    </row>
    <row r="834" spans="1:13">
      <c r="A834" t="s">
        <v>1906</v>
      </c>
      <c r="B834">
        <v>2016</v>
      </c>
      <c r="C834" t="s">
        <v>349</v>
      </c>
      <c r="D834" t="s">
        <v>249</v>
      </c>
      <c r="E834">
        <v>11853</v>
      </c>
      <c r="F834">
        <v>52.374926179026403</v>
      </c>
      <c r="G834">
        <v>8.5969796675947023</v>
      </c>
      <c r="H834">
        <v>3.6362102421327931</v>
      </c>
      <c r="I834">
        <v>0.15186028853454822</v>
      </c>
      <c r="J834">
        <v>16.729941786889395</v>
      </c>
      <c r="K834">
        <v>18.4763351050367</v>
      </c>
      <c r="L834">
        <v>3.3746730785455148E-2</v>
      </c>
      <c r="M834">
        <v>33.392390112207885</v>
      </c>
    </row>
    <row r="835" spans="1:13">
      <c r="A835" t="s">
        <v>1907</v>
      </c>
      <c r="B835">
        <v>2016</v>
      </c>
      <c r="C835" t="s">
        <v>349</v>
      </c>
      <c r="D835" t="s">
        <v>262</v>
      </c>
      <c r="E835">
        <v>380</v>
      </c>
      <c r="F835">
        <v>10.526315789473683</v>
      </c>
      <c r="G835">
        <v>2.6315789473684208</v>
      </c>
      <c r="H835">
        <v>0.78947368421052633</v>
      </c>
      <c r="I835">
        <v>3.6842105263157889</v>
      </c>
      <c r="J835">
        <v>43.684210526315795</v>
      </c>
      <c r="K835">
        <v>38.684210526315788</v>
      </c>
      <c r="L835">
        <v>0</v>
      </c>
      <c r="M835">
        <v>17.368421052631579</v>
      </c>
    </row>
    <row r="836" spans="1:13">
      <c r="A836" t="s">
        <v>1908</v>
      </c>
      <c r="B836">
        <v>2016</v>
      </c>
      <c r="C836" t="s">
        <v>1333</v>
      </c>
      <c r="D836" t="s">
        <v>248</v>
      </c>
      <c r="E836">
        <v>2763</v>
      </c>
      <c r="F836">
        <v>56.894679695982632</v>
      </c>
      <c r="G836">
        <v>8.7585957292797687</v>
      </c>
      <c r="H836">
        <v>2.0629750271444083</v>
      </c>
      <c r="I836">
        <v>0.21715526601520088</v>
      </c>
      <c r="J836">
        <v>15.997104596453129</v>
      </c>
      <c r="K836">
        <v>16.069489685124864</v>
      </c>
      <c r="L836">
        <v>0</v>
      </c>
      <c r="M836">
        <v>33.659066232356132</v>
      </c>
    </row>
    <row r="837" spans="1:13">
      <c r="A837" t="s">
        <v>1909</v>
      </c>
      <c r="B837">
        <v>2016</v>
      </c>
      <c r="C837" t="s">
        <v>1333</v>
      </c>
      <c r="D837" t="s">
        <v>249</v>
      </c>
      <c r="E837">
        <v>2695</v>
      </c>
      <c r="F837">
        <v>57.922077922077918</v>
      </c>
      <c r="G837">
        <v>8.8311688311688314</v>
      </c>
      <c r="H837">
        <v>2.0779220779220777</v>
      </c>
      <c r="I837">
        <v>7.4211502782931357E-2</v>
      </c>
      <c r="J837">
        <v>15.213358070500927</v>
      </c>
      <c r="K837">
        <v>15.881261595547311</v>
      </c>
      <c r="L837">
        <v>0</v>
      </c>
      <c r="M837">
        <v>34.137291280148425</v>
      </c>
    </row>
    <row r="838" spans="1:13">
      <c r="A838" t="s">
        <v>1910</v>
      </c>
      <c r="B838">
        <v>2016</v>
      </c>
      <c r="C838" t="s">
        <v>1333</v>
      </c>
      <c r="D838" t="s">
        <v>262</v>
      </c>
      <c r="E838">
        <v>68</v>
      </c>
      <c r="F838">
        <v>16.176470588235293</v>
      </c>
      <c r="G838">
        <v>5.8823529411764701</v>
      </c>
      <c r="H838">
        <v>1.4705882352941175</v>
      </c>
      <c r="I838">
        <v>5.8823529411764701</v>
      </c>
      <c r="J838">
        <v>47.058823529411761</v>
      </c>
      <c r="K838">
        <v>23.52941176470588</v>
      </c>
      <c r="L838">
        <v>0</v>
      </c>
      <c r="M838">
        <v>14.705882352941178</v>
      </c>
    </row>
    <row r="839" spans="1:13">
      <c r="A839" t="s">
        <v>1911</v>
      </c>
      <c r="B839">
        <v>2016</v>
      </c>
      <c r="C839" t="s">
        <v>1334</v>
      </c>
      <c r="D839" t="s">
        <v>248</v>
      </c>
      <c r="E839">
        <v>6678</v>
      </c>
      <c r="F839">
        <v>54.866726564839773</v>
      </c>
      <c r="G839">
        <v>8.0563042827193776</v>
      </c>
      <c r="H839">
        <v>2.7103923330338424</v>
      </c>
      <c r="I839">
        <v>0.34441449535789159</v>
      </c>
      <c r="J839">
        <v>15.962863132674453</v>
      </c>
      <c r="K839">
        <v>18.044324648098232</v>
      </c>
      <c r="L839">
        <v>1.497454327643007E-2</v>
      </c>
      <c r="M839">
        <v>31.401617250673851</v>
      </c>
    </row>
    <row r="840" spans="1:13">
      <c r="A840" t="s">
        <v>1912</v>
      </c>
      <c r="B840">
        <v>2016</v>
      </c>
      <c r="C840" t="s">
        <v>1334</v>
      </c>
      <c r="D840" t="s">
        <v>249</v>
      </c>
      <c r="E840">
        <v>6499</v>
      </c>
      <c r="F840">
        <v>55.977842745037698</v>
      </c>
      <c r="G840">
        <v>8.1089398368979833</v>
      </c>
      <c r="H840">
        <v>2.7696568702877364</v>
      </c>
      <c r="I840">
        <v>0.26157870441606401</v>
      </c>
      <c r="J840">
        <v>15.217725803969842</v>
      </c>
      <c r="K840">
        <v>17.648869056777965</v>
      </c>
      <c r="L840">
        <v>1.5386982612709651E-2</v>
      </c>
      <c r="M840">
        <v>31.804893060470839</v>
      </c>
    </row>
    <row r="841" spans="1:13">
      <c r="A841" t="s">
        <v>1913</v>
      </c>
      <c r="B841">
        <v>2016</v>
      </c>
      <c r="C841" t="s">
        <v>1334</v>
      </c>
      <c r="D841" t="s">
        <v>262</v>
      </c>
      <c r="E841">
        <v>179</v>
      </c>
      <c r="F841">
        <v>14.52513966480447</v>
      </c>
      <c r="G841">
        <v>6.1452513966480442</v>
      </c>
      <c r="H841">
        <v>0.55865921787709494</v>
      </c>
      <c r="I841">
        <v>3.3519553072625698</v>
      </c>
      <c r="J841">
        <v>43.016759776536311</v>
      </c>
      <c r="K841">
        <v>32.402234636871505</v>
      </c>
      <c r="L841">
        <v>0</v>
      </c>
      <c r="M841">
        <v>16.759776536312849</v>
      </c>
    </row>
    <row r="842" spans="1:13">
      <c r="A842" t="s">
        <v>1914</v>
      </c>
      <c r="B842">
        <v>2016</v>
      </c>
      <c r="C842" t="s">
        <v>1328</v>
      </c>
      <c r="D842" t="s">
        <v>249</v>
      </c>
      <c r="E842">
        <v>52830</v>
      </c>
      <c r="F842">
        <v>56.430058678780995</v>
      </c>
      <c r="G842">
        <v>9.2636759416997929</v>
      </c>
      <c r="H842">
        <v>2.9604391444255156</v>
      </c>
      <c r="I842">
        <v>0.16089343176225629</v>
      </c>
      <c r="J842">
        <v>14.262729509748247</v>
      </c>
      <c r="K842">
        <v>16.886238879424571</v>
      </c>
      <c r="L842">
        <v>3.5964414158621998E-2</v>
      </c>
      <c r="M842">
        <v>31.198182850653041</v>
      </c>
    </row>
    <row r="843" spans="1:13">
      <c r="A843" t="s">
        <v>1915</v>
      </c>
      <c r="B843">
        <v>2016</v>
      </c>
      <c r="C843" t="s">
        <v>1328</v>
      </c>
      <c r="D843" t="s">
        <v>262</v>
      </c>
      <c r="E843">
        <v>1506</v>
      </c>
      <c r="F843">
        <v>15.272244355909695</v>
      </c>
      <c r="G843">
        <v>4.3824701195219129</v>
      </c>
      <c r="H843">
        <v>0.86321381142098264</v>
      </c>
      <c r="I843">
        <v>4.1832669322709162</v>
      </c>
      <c r="J843">
        <v>39.375830013280208</v>
      </c>
      <c r="K843">
        <v>35.92297476759628</v>
      </c>
      <c r="L843">
        <v>0</v>
      </c>
      <c r="M843">
        <v>20.252324037184593</v>
      </c>
    </row>
    <row r="844" spans="1:13">
      <c r="A844" t="s">
        <v>1916</v>
      </c>
      <c r="B844">
        <v>2016</v>
      </c>
      <c r="C844" t="s">
        <v>1328</v>
      </c>
      <c r="D844" t="s">
        <v>248</v>
      </c>
      <c r="E844">
        <v>54336</v>
      </c>
      <c r="F844">
        <v>55.289310954063609</v>
      </c>
      <c r="G844">
        <v>9.1283863368669014</v>
      </c>
      <c r="H844">
        <v>2.9023115429917552</v>
      </c>
      <c r="I844">
        <v>0.27237926972909304</v>
      </c>
      <c r="J844">
        <v>14.958775029446409</v>
      </c>
      <c r="K844">
        <v>17.41386925795053</v>
      </c>
      <c r="L844">
        <v>3.496760895170789E-2</v>
      </c>
      <c r="M844">
        <v>30.894802709069491</v>
      </c>
    </row>
    <row r="845" spans="1:13">
      <c r="A845" t="s">
        <v>1917</v>
      </c>
      <c r="B845">
        <v>2016</v>
      </c>
      <c r="C845" t="s">
        <v>1332</v>
      </c>
      <c r="D845" t="s">
        <v>248</v>
      </c>
      <c r="E845">
        <v>6343</v>
      </c>
      <c r="F845">
        <v>57.291502443638656</v>
      </c>
      <c r="G845">
        <v>10.783540911240738</v>
      </c>
      <c r="H845">
        <v>2.7589468705659783</v>
      </c>
      <c r="I845">
        <v>0.17341951757843291</v>
      </c>
      <c r="J845">
        <v>15.087498029323665</v>
      </c>
      <c r="K845">
        <v>13.79473435282989</v>
      </c>
      <c r="L845">
        <v>0.11035787482263912</v>
      </c>
      <c r="M845">
        <v>27.8890115087498</v>
      </c>
    </row>
    <row r="846" spans="1:13">
      <c r="A846" t="s">
        <v>1918</v>
      </c>
      <c r="B846">
        <v>2016</v>
      </c>
      <c r="C846" t="s">
        <v>1332</v>
      </c>
      <c r="D846" t="s">
        <v>249</v>
      </c>
      <c r="E846">
        <v>6189</v>
      </c>
      <c r="F846">
        <v>58.41008240426563</v>
      </c>
      <c r="G846">
        <v>10.922604621101955</v>
      </c>
      <c r="H846">
        <v>2.7952819518500567</v>
      </c>
      <c r="I846">
        <v>9.6946194861851673E-2</v>
      </c>
      <c r="J846">
        <v>14.218775246404913</v>
      </c>
      <c r="K846">
        <v>13.443205687510099</v>
      </c>
      <c r="L846">
        <v>0.11310389400549363</v>
      </c>
      <c r="M846">
        <v>28.130554209080628</v>
      </c>
    </row>
    <row r="847" spans="1:13">
      <c r="A847" t="s">
        <v>1919</v>
      </c>
      <c r="B847">
        <v>2016</v>
      </c>
      <c r="C847" t="s">
        <v>1332</v>
      </c>
      <c r="D847" t="s">
        <v>262</v>
      </c>
      <c r="E847">
        <v>154</v>
      </c>
      <c r="F847">
        <v>12.337662337662337</v>
      </c>
      <c r="G847">
        <v>5.1948051948051948</v>
      </c>
      <c r="H847">
        <v>1.2987012987012987</v>
      </c>
      <c r="I847">
        <v>3.2467532467532463</v>
      </c>
      <c r="J847">
        <v>50</v>
      </c>
      <c r="K847">
        <v>27.922077922077921</v>
      </c>
      <c r="L847">
        <v>0</v>
      </c>
      <c r="M847">
        <v>18.181818181818183</v>
      </c>
    </row>
    <row r="848" spans="1:13">
      <c r="A848" t="s">
        <v>1920</v>
      </c>
      <c r="B848">
        <v>2016</v>
      </c>
      <c r="C848" t="s">
        <v>1336</v>
      </c>
      <c r="D848" t="s">
        <v>248</v>
      </c>
      <c r="E848">
        <v>183</v>
      </c>
      <c r="F848">
        <v>59.016393442622949</v>
      </c>
      <c r="G848">
        <v>6.557377049180328</v>
      </c>
      <c r="H848">
        <v>1.0928961748633881</v>
      </c>
      <c r="I848">
        <v>0</v>
      </c>
      <c r="J848">
        <v>18.032786885245901</v>
      </c>
      <c r="K848">
        <v>15.300546448087433</v>
      </c>
      <c r="L848">
        <v>0</v>
      </c>
      <c r="M848">
        <v>17.486338797814209</v>
      </c>
    </row>
    <row r="849" spans="1:13">
      <c r="A849" t="s">
        <v>1921</v>
      </c>
      <c r="B849">
        <v>2016</v>
      </c>
      <c r="C849" t="s">
        <v>1336</v>
      </c>
      <c r="D849" t="s">
        <v>249</v>
      </c>
      <c r="E849">
        <v>183</v>
      </c>
      <c r="F849">
        <v>59.016393442622949</v>
      </c>
      <c r="G849">
        <v>6.557377049180328</v>
      </c>
      <c r="H849">
        <v>1.0928961748633881</v>
      </c>
      <c r="I849">
        <v>0</v>
      </c>
      <c r="J849">
        <v>18.032786885245901</v>
      </c>
      <c r="K849">
        <v>15.300546448087433</v>
      </c>
      <c r="L849">
        <v>0</v>
      </c>
      <c r="M849">
        <v>17.486338797814209</v>
      </c>
    </row>
    <row r="850" spans="1:13">
      <c r="A850" t="s">
        <v>1922</v>
      </c>
      <c r="B850">
        <v>2016</v>
      </c>
      <c r="C850" t="s">
        <v>1335</v>
      </c>
      <c r="D850" t="s">
        <v>248</v>
      </c>
      <c r="E850">
        <v>9250</v>
      </c>
      <c r="F850">
        <v>52.972972972972975</v>
      </c>
      <c r="G850">
        <v>12.118918918918919</v>
      </c>
      <c r="H850">
        <v>3.0702702702702704</v>
      </c>
      <c r="I850">
        <v>0.30270270270270272</v>
      </c>
      <c r="J850">
        <v>13.081081081081081</v>
      </c>
      <c r="K850">
        <v>18.443243243243241</v>
      </c>
      <c r="L850">
        <v>1.081081081081081E-2</v>
      </c>
      <c r="M850">
        <v>27.200000000000003</v>
      </c>
    </row>
    <row r="851" spans="1:13">
      <c r="A851" t="s">
        <v>1923</v>
      </c>
      <c r="B851">
        <v>2016</v>
      </c>
      <c r="C851" t="s">
        <v>1335</v>
      </c>
      <c r="D851" t="s">
        <v>249</v>
      </c>
      <c r="E851">
        <v>9020</v>
      </c>
      <c r="F851">
        <v>53.935698447893564</v>
      </c>
      <c r="G851">
        <v>12.317073170731707</v>
      </c>
      <c r="H851">
        <v>3.137472283813747</v>
      </c>
      <c r="I851">
        <v>0.18847006651884701</v>
      </c>
      <c r="J851">
        <v>12.405764966740577</v>
      </c>
      <c r="K851">
        <v>18.004434589800443</v>
      </c>
      <c r="L851">
        <v>1.108647450110865E-2</v>
      </c>
      <c r="M851">
        <v>27.427937915742795</v>
      </c>
    </row>
    <row r="852" spans="1:13">
      <c r="A852" t="s">
        <v>1924</v>
      </c>
      <c r="B852">
        <v>2016</v>
      </c>
      <c r="C852" t="s">
        <v>1335</v>
      </c>
      <c r="D852" t="s">
        <v>262</v>
      </c>
      <c r="E852">
        <v>230</v>
      </c>
      <c r="F852">
        <v>15.217391304347828</v>
      </c>
      <c r="G852">
        <v>4.3478260869565215</v>
      </c>
      <c r="H852">
        <v>0.43478260869565216</v>
      </c>
      <c r="I852">
        <v>4.7826086956521738</v>
      </c>
      <c r="J852">
        <v>39.565217391304344</v>
      </c>
      <c r="K852">
        <v>35.652173913043477</v>
      </c>
      <c r="L852">
        <v>0</v>
      </c>
      <c r="M852">
        <v>18.260869565217391</v>
      </c>
    </row>
    <row r="853" spans="1:13">
      <c r="A853" t="s">
        <v>1925</v>
      </c>
      <c r="B853">
        <v>2016</v>
      </c>
      <c r="C853" t="s">
        <v>1338</v>
      </c>
      <c r="D853" t="s">
        <v>248</v>
      </c>
      <c r="E853">
        <v>3910</v>
      </c>
      <c r="F853">
        <v>58.107416879795394</v>
      </c>
      <c r="G853">
        <v>9.1304347826086953</v>
      </c>
      <c r="H853">
        <v>1.8925831202046037</v>
      </c>
      <c r="I853">
        <v>0.40920716112531963</v>
      </c>
      <c r="J853">
        <v>12.608695652173912</v>
      </c>
      <c r="K853">
        <v>17.851662404092071</v>
      </c>
      <c r="L853">
        <v>0</v>
      </c>
      <c r="M853">
        <v>29.437340153452684</v>
      </c>
    </row>
    <row r="854" spans="1:13">
      <c r="A854" t="s">
        <v>1926</v>
      </c>
      <c r="B854">
        <v>2016</v>
      </c>
      <c r="C854" t="s">
        <v>1338</v>
      </c>
      <c r="D854" t="s">
        <v>249</v>
      </c>
      <c r="E854">
        <v>3769</v>
      </c>
      <c r="F854">
        <v>59.538339081984617</v>
      </c>
      <c r="G854">
        <v>9.2597505969753247</v>
      </c>
      <c r="H854">
        <v>1.9633855133987794</v>
      </c>
      <c r="I854">
        <v>0.15919342000530645</v>
      </c>
      <c r="J854">
        <v>12.072167683735739</v>
      </c>
      <c r="K854">
        <v>17.00716370390024</v>
      </c>
      <c r="L854">
        <v>0</v>
      </c>
      <c r="M854">
        <v>29.556911647651894</v>
      </c>
    </row>
    <row r="855" spans="1:13">
      <c r="A855" t="s">
        <v>1927</v>
      </c>
      <c r="B855">
        <v>2016</v>
      </c>
      <c r="C855" t="s">
        <v>1338</v>
      </c>
      <c r="D855" t="s">
        <v>262</v>
      </c>
      <c r="E855">
        <v>141</v>
      </c>
      <c r="F855">
        <v>19.858156028368796</v>
      </c>
      <c r="G855">
        <v>5.6737588652482271</v>
      </c>
      <c r="H855">
        <v>0</v>
      </c>
      <c r="I855">
        <v>7.0921985815602842</v>
      </c>
      <c r="J855">
        <v>26.950354609929079</v>
      </c>
      <c r="K855">
        <v>40.425531914893611</v>
      </c>
      <c r="L855">
        <v>0</v>
      </c>
      <c r="M855">
        <v>26.24113475177305</v>
      </c>
    </row>
    <row r="856" spans="1:13">
      <c r="A856" t="s">
        <v>1928</v>
      </c>
      <c r="B856">
        <v>2016</v>
      </c>
      <c r="C856" t="s">
        <v>1331</v>
      </c>
      <c r="D856" t="s">
        <v>248</v>
      </c>
      <c r="E856">
        <v>2950</v>
      </c>
      <c r="F856">
        <v>57.254237288135592</v>
      </c>
      <c r="G856">
        <v>8.4406779661016955</v>
      </c>
      <c r="H856">
        <v>4.3728813559322033</v>
      </c>
      <c r="I856">
        <v>0.23728813559322032</v>
      </c>
      <c r="J856">
        <v>13.898305084745763</v>
      </c>
      <c r="K856">
        <v>15.796610169491526</v>
      </c>
      <c r="L856">
        <v>0</v>
      </c>
      <c r="M856">
        <v>42.101694915254242</v>
      </c>
    </row>
    <row r="857" spans="1:13">
      <c r="A857" t="s">
        <v>1929</v>
      </c>
      <c r="B857">
        <v>2016</v>
      </c>
      <c r="C857" t="s">
        <v>1331</v>
      </c>
      <c r="D857" t="s">
        <v>249</v>
      </c>
      <c r="E857">
        <v>2879</v>
      </c>
      <c r="F857">
        <v>58.145189301840915</v>
      </c>
      <c r="G857">
        <v>8.4404307051059391</v>
      </c>
      <c r="H857">
        <v>4.4459881903438694</v>
      </c>
      <c r="I857">
        <v>0.17367141368530739</v>
      </c>
      <c r="J857">
        <v>13.442167419242793</v>
      </c>
      <c r="K857">
        <v>15.352552969781176</v>
      </c>
      <c r="L857">
        <v>0</v>
      </c>
      <c r="M857">
        <v>42.236887808266758</v>
      </c>
    </row>
    <row r="858" spans="1:13">
      <c r="A858" t="s">
        <v>1930</v>
      </c>
      <c r="B858">
        <v>2016</v>
      </c>
      <c r="C858" t="s">
        <v>1331</v>
      </c>
      <c r="D858" t="s">
        <v>262</v>
      </c>
      <c r="E858">
        <v>71</v>
      </c>
      <c r="F858">
        <v>21.12676056338028</v>
      </c>
      <c r="G858">
        <v>8.4507042253521121</v>
      </c>
      <c r="H858">
        <v>1.4084507042253522</v>
      </c>
      <c r="I858">
        <v>2.8169014084507045</v>
      </c>
      <c r="J858">
        <v>32.394366197183103</v>
      </c>
      <c r="K858">
        <v>33.802816901408448</v>
      </c>
      <c r="L858">
        <v>0</v>
      </c>
      <c r="M858">
        <v>36.619718309859159</v>
      </c>
    </row>
    <row r="859" spans="1:13">
      <c r="A859" t="s">
        <v>1931</v>
      </c>
      <c r="B859">
        <v>2016</v>
      </c>
      <c r="C859" t="s">
        <v>1339</v>
      </c>
      <c r="D859" t="s">
        <v>248</v>
      </c>
      <c r="E859">
        <v>218</v>
      </c>
      <c r="F859">
        <v>60.550458715596335</v>
      </c>
      <c r="G859">
        <v>7.7981651376146797</v>
      </c>
      <c r="H859">
        <v>1.834862385321101</v>
      </c>
      <c r="I859">
        <v>0</v>
      </c>
      <c r="J859">
        <v>17.431192660550458</v>
      </c>
      <c r="K859">
        <v>11.926605504587156</v>
      </c>
      <c r="L859">
        <v>0.45871559633027525</v>
      </c>
      <c r="M859">
        <v>34.862385321100916</v>
      </c>
    </row>
    <row r="860" spans="1:13">
      <c r="A860" t="s">
        <v>1932</v>
      </c>
      <c r="B860">
        <v>2016</v>
      </c>
      <c r="C860" t="s">
        <v>1339</v>
      </c>
      <c r="D860" t="s">
        <v>249</v>
      </c>
      <c r="E860">
        <v>218</v>
      </c>
      <c r="F860">
        <v>60.550458715596335</v>
      </c>
      <c r="G860">
        <v>7.7981651376146797</v>
      </c>
      <c r="H860">
        <v>1.834862385321101</v>
      </c>
      <c r="I860">
        <v>0</v>
      </c>
      <c r="J860">
        <v>17.431192660550458</v>
      </c>
      <c r="K860">
        <v>11.926605504587156</v>
      </c>
      <c r="L860">
        <v>0.45871559633027525</v>
      </c>
      <c r="M860">
        <v>34.862385321100916</v>
      </c>
    </row>
    <row r="861" spans="1:13">
      <c r="A861" t="s">
        <v>1933</v>
      </c>
      <c r="B861">
        <v>2016</v>
      </c>
      <c r="C861" t="s">
        <v>348</v>
      </c>
      <c r="D861" t="s">
        <v>248</v>
      </c>
      <c r="E861">
        <v>1261</v>
      </c>
      <c r="F861">
        <v>66.375892149088017</v>
      </c>
      <c r="G861">
        <v>4.361617763679619</v>
      </c>
      <c r="H861">
        <v>4.8374306106264875</v>
      </c>
      <c r="I861">
        <v>0.31720856463124503</v>
      </c>
      <c r="J861">
        <v>11.9746233148295</v>
      </c>
      <c r="K861">
        <v>12.133227597145122</v>
      </c>
      <c r="L861">
        <v>0</v>
      </c>
      <c r="M861">
        <v>29.817605075337035</v>
      </c>
    </row>
    <row r="862" spans="1:13">
      <c r="A862" t="s">
        <v>1934</v>
      </c>
      <c r="B862">
        <v>2016</v>
      </c>
      <c r="C862" t="s">
        <v>348</v>
      </c>
      <c r="D862" t="s">
        <v>249</v>
      </c>
      <c r="E862">
        <v>1237</v>
      </c>
      <c r="F862">
        <v>67.25949878738885</v>
      </c>
      <c r="G862">
        <v>4.4462409054163299</v>
      </c>
      <c r="H862">
        <v>4.8504446240905414</v>
      </c>
      <c r="I862">
        <v>0.24252223120452709</v>
      </c>
      <c r="J862">
        <v>11.721907841552143</v>
      </c>
      <c r="K862">
        <v>11.479385610347617</v>
      </c>
      <c r="L862">
        <v>0</v>
      </c>
      <c r="M862">
        <v>29.74939369442199</v>
      </c>
    </row>
    <row r="863" spans="1:13">
      <c r="A863" t="s">
        <v>1935</v>
      </c>
      <c r="B863">
        <v>2016</v>
      </c>
      <c r="C863" t="s">
        <v>348</v>
      </c>
      <c r="D863" t="s">
        <v>262</v>
      </c>
      <c r="E863">
        <v>24</v>
      </c>
      <c r="F863">
        <v>20.833333333333336</v>
      </c>
      <c r="G863">
        <v>0</v>
      </c>
      <c r="H863">
        <v>4.1666666666666661</v>
      </c>
      <c r="I863">
        <v>4.1666666666666661</v>
      </c>
      <c r="J863">
        <v>25</v>
      </c>
      <c r="K863">
        <v>45.833333333333329</v>
      </c>
      <c r="L863">
        <v>0</v>
      </c>
      <c r="M863">
        <v>33.333333333333329</v>
      </c>
    </row>
    <row r="864" spans="1:13">
      <c r="A864" t="s">
        <v>1936</v>
      </c>
      <c r="B864">
        <v>2016</v>
      </c>
      <c r="C864" t="s">
        <v>1337</v>
      </c>
      <c r="D864" t="s">
        <v>248</v>
      </c>
      <c r="E864">
        <v>218</v>
      </c>
      <c r="F864">
        <v>55.045871559633028</v>
      </c>
      <c r="G864">
        <v>6.4220183486238538</v>
      </c>
      <c r="H864">
        <v>2.7522935779816518</v>
      </c>
      <c r="I864">
        <v>0</v>
      </c>
      <c r="J864">
        <v>19.724770642201836</v>
      </c>
      <c r="K864">
        <v>16.055045871559635</v>
      </c>
      <c r="L864">
        <v>0</v>
      </c>
      <c r="M864">
        <v>22.018348623853214</v>
      </c>
    </row>
    <row r="865" spans="1:13">
      <c r="A865" t="s">
        <v>1937</v>
      </c>
      <c r="B865">
        <v>2016</v>
      </c>
      <c r="C865" t="s">
        <v>1337</v>
      </c>
      <c r="D865" t="s">
        <v>249</v>
      </c>
      <c r="E865">
        <v>214</v>
      </c>
      <c r="F865">
        <v>56.074766355140184</v>
      </c>
      <c r="G865">
        <v>6.5420560747663545</v>
      </c>
      <c r="H865">
        <v>2.8037383177570092</v>
      </c>
      <c r="I865">
        <v>0</v>
      </c>
      <c r="J865">
        <v>18.22429906542056</v>
      </c>
      <c r="K865">
        <v>16.355140186915886</v>
      </c>
      <c r="L865">
        <v>0</v>
      </c>
      <c r="M865">
        <v>22.429906542056074</v>
      </c>
    </row>
    <row r="866" spans="1:13">
      <c r="A866" t="s">
        <v>1938</v>
      </c>
      <c r="B866">
        <v>2016</v>
      </c>
      <c r="C866" t="s">
        <v>1337</v>
      </c>
      <c r="D866" t="s">
        <v>262</v>
      </c>
      <c r="E866">
        <v>4</v>
      </c>
      <c r="F866">
        <v>0</v>
      </c>
      <c r="G866">
        <v>0</v>
      </c>
      <c r="H866">
        <v>0</v>
      </c>
      <c r="I866">
        <v>0</v>
      </c>
      <c r="J866">
        <v>100</v>
      </c>
      <c r="K866">
        <v>0</v>
      </c>
      <c r="L866">
        <v>0</v>
      </c>
      <c r="M866">
        <v>0</v>
      </c>
    </row>
  </sheetData>
  <phoneticPr fontId="8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766"/>
  <sheetViews>
    <sheetView workbookViewId="0">
      <selection activeCell="N9" sqref="N9"/>
    </sheetView>
  </sheetViews>
  <sheetFormatPr defaultRowHeight="12.75"/>
  <sheetData>
    <row r="1" spans="1:11">
      <c r="A1" t="s">
        <v>777</v>
      </c>
      <c r="B1" t="s">
        <v>778</v>
      </c>
      <c r="C1" t="s">
        <v>253</v>
      </c>
      <c r="D1" t="s">
        <v>701</v>
      </c>
      <c r="E1" t="s">
        <v>702</v>
      </c>
      <c r="F1" t="s">
        <v>703</v>
      </c>
      <c r="G1" t="s">
        <v>704</v>
      </c>
      <c r="H1" t="s">
        <v>705</v>
      </c>
      <c r="I1" t="s">
        <v>706</v>
      </c>
      <c r="J1" t="s">
        <v>707</v>
      </c>
      <c r="K1" t="s">
        <v>708</v>
      </c>
    </row>
    <row r="2" spans="1:11">
      <c r="A2" t="s">
        <v>779</v>
      </c>
      <c r="B2" t="s">
        <v>1463</v>
      </c>
      <c r="C2">
        <v>17</v>
      </c>
      <c r="D2">
        <v>100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</row>
    <row r="3" spans="1:11">
      <c r="A3" t="s">
        <v>780</v>
      </c>
      <c r="B3" t="s">
        <v>1502</v>
      </c>
      <c r="C3">
        <v>3876</v>
      </c>
      <c r="D3">
        <v>70.562435500516003</v>
      </c>
      <c r="E3">
        <v>6.96594427244582</v>
      </c>
      <c r="F3">
        <v>1.4705882352941175</v>
      </c>
      <c r="G3">
        <v>0.43859649122807015</v>
      </c>
      <c r="H3">
        <v>7.9979360165118685</v>
      </c>
      <c r="I3">
        <v>12.564499484004127</v>
      </c>
      <c r="J3">
        <v>0</v>
      </c>
      <c r="K3">
        <v>23.271413828689372</v>
      </c>
    </row>
    <row r="4" spans="1:11">
      <c r="A4" t="s">
        <v>781</v>
      </c>
      <c r="B4" t="s">
        <v>1465</v>
      </c>
      <c r="C4">
        <v>982</v>
      </c>
      <c r="D4">
        <v>66.496945010183296</v>
      </c>
      <c r="E4">
        <v>9.0631364562118115</v>
      </c>
      <c r="F4">
        <v>6.1099796334012222</v>
      </c>
      <c r="G4">
        <v>0.71283095723014256</v>
      </c>
      <c r="H4">
        <v>7.0264765784114056</v>
      </c>
      <c r="I4">
        <v>10.590631364562118</v>
      </c>
      <c r="J4">
        <v>0</v>
      </c>
      <c r="K4">
        <v>19.042769857433807</v>
      </c>
    </row>
    <row r="5" spans="1:11">
      <c r="A5" t="s">
        <v>782</v>
      </c>
      <c r="B5" t="s">
        <v>1466</v>
      </c>
      <c r="C5">
        <v>33</v>
      </c>
      <c r="D5">
        <v>100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>
      <c r="A6" t="s">
        <v>783</v>
      </c>
      <c r="B6" t="s">
        <v>1503</v>
      </c>
      <c r="C6">
        <v>9</v>
      </c>
      <c r="D6">
        <v>100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</row>
    <row r="7" spans="1:11">
      <c r="A7" t="s">
        <v>784</v>
      </c>
      <c r="B7" t="s">
        <v>1467</v>
      </c>
      <c r="C7">
        <v>18</v>
      </c>
      <c r="D7">
        <v>100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>
      <c r="A8" t="s">
        <v>785</v>
      </c>
      <c r="B8" t="s">
        <v>1468</v>
      </c>
      <c r="C8">
        <v>38</v>
      </c>
      <c r="D8">
        <v>100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>
      <c r="A9" t="s">
        <v>786</v>
      </c>
      <c r="B9" t="s">
        <v>1469</v>
      </c>
      <c r="C9">
        <v>12</v>
      </c>
      <c r="D9">
        <v>100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</row>
    <row r="10" spans="1:11">
      <c r="A10" t="s">
        <v>787</v>
      </c>
      <c r="B10" t="s">
        <v>1470</v>
      </c>
      <c r="C10">
        <v>1054</v>
      </c>
      <c r="D10">
        <v>69.734345351043643</v>
      </c>
      <c r="E10">
        <v>5.3130929791271351</v>
      </c>
      <c r="F10">
        <v>6.1669829222011385</v>
      </c>
      <c r="G10">
        <v>0.85388994307400379</v>
      </c>
      <c r="H10">
        <v>7.4952561669829221</v>
      </c>
      <c r="I10">
        <v>10.436432637571158</v>
      </c>
      <c r="J10">
        <v>0</v>
      </c>
      <c r="K10">
        <v>27.419354838709676</v>
      </c>
    </row>
    <row r="11" spans="1:11">
      <c r="A11" t="s">
        <v>788</v>
      </c>
      <c r="B11" t="s">
        <v>1471</v>
      </c>
      <c r="C11">
        <v>1058</v>
      </c>
      <c r="D11">
        <v>73.062381852551979</v>
      </c>
      <c r="E11">
        <v>6.4272211720226844</v>
      </c>
      <c r="F11">
        <v>4.536862003780719</v>
      </c>
      <c r="G11">
        <v>9.4517958412098299E-2</v>
      </c>
      <c r="H11">
        <v>5.2930056710775046</v>
      </c>
      <c r="I11">
        <v>10.586011342155009</v>
      </c>
      <c r="J11">
        <v>0</v>
      </c>
      <c r="K11">
        <v>29.584120982986768</v>
      </c>
    </row>
    <row r="12" spans="1:11">
      <c r="A12" t="s">
        <v>789</v>
      </c>
      <c r="B12" t="s">
        <v>1472</v>
      </c>
      <c r="C12">
        <v>2331</v>
      </c>
      <c r="D12">
        <v>58.944658944658947</v>
      </c>
      <c r="E12">
        <v>9.2664092664092657</v>
      </c>
      <c r="F12">
        <v>5.6199056199056203</v>
      </c>
      <c r="G12">
        <v>0.51480051480051481</v>
      </c>
      <c r="H12">
        <v>13.256113256113256</v>
      </c>
      <c r="I12">
        <v>12.398112398112399</v>
      </c>
      <c r="J12">
        <v>0</v>
      </c>
      <c r="K12">
        <v>28.442728442728445</v>
      </c>
    </row>
    <row r="13" spans="1:11">
      <c r="A13" t="s">
        <v>790</v>
      </c>
      <c r="B13" t="s">
        <v>1473</v>
      </c>
      <c r="C13">
        <v>3204</v>
      </c>
      <c r="D13">
        <v>73.68913857677903</v>
      </c>
      <c r="E13">
        <v>3.1210986267166043</v>
      </c>
      <c r="F13">
        <v>3.5580524344569286</v>
      </c>
      <c r="G13">
        <v>0.4057428214731586</v>
      </c>
      <c r="H13">
        <v>5.9612983770287142</v>
      </c>
      <c r="I13">
        <v>13.108614232209737</v>
      </c>
      <c r="J13">
        <v>0.1560549313358302</v>
      </c>
      <c r="K13">
        <v>24.032459425717853</v>
      </c>
    </row>
    <row r="14" spans="1:11">
      <c r="A14" t="s">
        <v>791</v>
      </c>
      <c r="B14" t="s">
        <v>1474</v>
      </c>
      <c r="C14">
        <v>4578</v>
      </c>
      <c r="D14">
        <v>67.933595456531236</v>
      </c>
      <c r="E14">
        <v>8.1258191349934457</v>
      </c>
      <c r="F14">
        <v>3.800786369593709</v>
      </c>
      <c r="G14">
        <v>0.67715159458278718</v>
      </c>
      <c r="H14">
        <v>6.771515945827872</v>
      </c>
      <c r="I14">
        <v>12.691131498470948</v>
      </c>
      <c r="J14">
        <v>0</v>
      </c>
      <c r="K14">
        <v>40.73831367409349</v>
      </c>
    </row>
    <row r="15" spans="1:11">
      <c r="A15" t="s">
        <v>792</v>
      </c>
      <c r="B15" t="s">
        <v>793</v>
      </c>
      <c r="C15">
        <v>2532</v>
      </c>
      <c r="D15">
        <v>74.01263823064771</v>
      </c>
      <c r="E15">
        <v>6.1216429699842019</v>
      </c>
      <c r="F15">
        <v>4.4628751974723535</v>
      </c>
      <c r="G15">
        <v>0.63191153238546605</v>
      </c>
      <c r="H15">
        <v>5.9636650868878354</v>
      </c>
      <c r="I15">
        <v>8.8072669826224335</v>
      </c>
      <c r="J15">
        <v>0</v>
      </c>
      <c r="K15">
        <v>31.674565560821481</v>
      </c>
    </row>
    <row r="16" spans="1:11">
      <c r="A16" t="s">
        <v>794</v>
      </c>
      <c r="B16" t="s">
        <v>1475</v>
      </c>
      <c r="C16">
        <v>2273</v>
      </c>
      <c r="D16">
        <v>69.90761108666959</v>
      </c>
      <c r="E16">
        <v>6.5552133743950716</v>
      </c>
      <c r="F16">
        <v>4.4874615046194455</v>
      </c>
      <c r="G16">
        <v>0.39595248570171576</v>
      </c>
      <c r="H16">
        <v>7.611086669599648</v>
      </c>
      <c r="I16">
        <v>11.042674879014518</v>
      </c>
      <c r="J16">
        <v>0</v>
      </c>
      <c r="K16">
        <v>23.80114386273647</v>
      </c>
    </row>
    <row r="17" spans="1:11">
      <c r="A17" t="s">
        <v>795</v>
      </c>
      <c r="B17" t="s">
        <v>1476</v>
      </c>
      <c r="C17">
        <v>3652</v>
      </c>
      <c r="D17">
        <v>65.744797371303392</v>
      </c>
      <c r="E17">
        <v>11.637458926615553</v>
      </c>
      <c r="F17">
        <v>3.2037239868565166</v>
      </c>
      <c r="G17">
        <v>0.76670317634173057</v>
      </c>
      <c r="H17">
        <v>8.2968236582694406</v>
      </c>
      <c r="I17">
        <v>10.350492880613363</v>
      </c>
      <c r="J17">
        <v>0</v>
      </c>
      <c r="K17">
        <v>24.726177437020809</v>
      </c>
    </row>
    <row r="18" spans="1:11">
      <c r="A18" t="s">
        <v>796</v>
      </c>
      <c r="B18" t="s">
        <v>1477</v>
      </c>
      <c r="C18">
        <v>265</v>
      </c>
      <c r="D18">
        <v>67.547169811320757</v>
      </c>
      <c r="E18">
        <v>12.075471698113208</v>
      </c>
      <c r="F18">
        <v>1.8867924528301887</v>
      </c>
      <c r="G18">
        <v>0.75471698113207553</v>
      </c>
      <c r="H18">
        <v>9.433962264150944</v>
      </c>
      <c r="I18">
        <v>8.3018867924528301</v>
      </c>
      <c r="J18">
        <v>0</v>
      </c>
      <c r="K18">
        <v>24.150943396226417</v>
      </c>
    </row>
    <row r="19" spans="1:11">
      <c r="A19" t="s">
        <v>797</v>
      </c>
      <c r="B19" t="s">
        <v>1478</v>
      </c>
      <c r="C19">
        <v>2078</v>
      </c>
      <c r="D19">
        <v>67.75745909528392</v>
      </c>
      <c r="E19">
        <v>4.234841193455245</v>
      </c>
      <c r="F19">
        <v>6.1597690086621757</v>
      </c>
      <c r="G19">
        <v>1.010587102983638</v>
      </c>
      <c r="H19">
        <v>6.3522617901828689</v>
      </c>
      <c r="I19">
        <v>14.436958614051973</v>
      </c>
      <c r="J19">
        <v>4.8123195380173248E-2</v>
      </c>
      <c r="K19">
        <v>27.863330125120306</v>
      </c>
    </row>
    <row r="20" spans="1:11">
      <c r="A20" t="s">
        <v>798</v>
      </c>
      <c r="B20" t="s">
        <v>1479</v>
      </c>
      <c r="C20">
        <v>50</v>
      </c>
      <c r="D20">
        <v>98</v>
      </c>
      <c r="E20">
        <v>0</v>
      </c>
      <c r="F20">
        <v>0</v>
      </c>
      <c r="G20">
        <v>0</v>
      </c>
      <c r="H20">
        <v>0</v>
      </c>
      <c r="I20">
        <v>0</v>
      </c>
      <c r="J20">
        <v>2</v>
      </c>
      <c r="K20">
        <v>0</v>
      </c>
    </row>
    <row r="21" spans="1:11">
      <c r="A21" t="s">
        <v>799</v>
      </c>
      <c r="B21" t="s">
        <v>1500</v>
      </c>
      <c r="C21">
        <v>9</v>
      </c>
      <c r="D21">
        <v>88.888888888888886</v>
      </c>
      <c r="E21">
        <v>0</v>
      </c>
      <c r="F21">
        <v>0</v>
      </c>
      <c r="G21">
        <v>11.111111111111111</v>
      </c>
      <c r="H21">
        <v>0</v>
      </c>
      <c r="I21">
        <v>0</v>
      </c>
      <c r="J21">
        <v>0</v>
      </c>
      <c r="K21">
        <v>0</v>
      </c>
    </row>
    <row r="22" spans="1:11">
      <c r="A22" t="s">
        <v>800</v>
      </c>
      <c r="B22" t="s">
        <v>60</v>
      </c>
      <c r="C22">
        <v>14</v>
      </c>
      <c r="D22">
        <v>100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</row>
    <row r="23" spans="1:11">
      <c r="A23" t="s">
        <v>801</v>
      </c>
      <c r="B23" t="s">
        <v>802</v>
      </c>
      <c r="C23">
        <v>7</v>
      </c>
      <c r="D23">
        <v>100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</row>
    <row r="24" spans="1:11">
      <c r="A24" t="s">
        <v>803</v>
      </c>
      <c r="B24" t="s">
        <v>61</v>
      </c>
      <c r="C24">
        <v>3311</v>
      </c>
      <c r="D24">
        <v>70.129870129870127</v>
      </c>
      <c r="E24">
        <v>5.5572334642102081</v>
      </c>
      <c r="F24">
        <v>3.7450921171851408</v>
      </c>
      <c r="G24">
        <v>0.48323769254001814</v>
      </c>
      <c r="H24">
        <v>9.3929326487466014</v>
      </c>
      <c r="I24">
        <v>10.691633947447901</v>
      </c>
      <c r="J24">
        <v>0</v>
      </c>
      <c r="K24">
        <v>20.205376019329506</v>
      </c>
    </row>
    <row r="25" spans="1:11">
      <c r="A25" t="s">
        <v>804</v>
      </c>
      <c r="B25" t="s">
        <v>62</v>
      </c>
      <c r="C25">
        <v>1350</v>
      </c>
      <c r="D25">
        <v>74.81481481481481</v>
      </c>
      <c r="E25">
        <v>2</v>
      </c>
      <c r="F25">
        <v>6.0740740740740744</v>
      </c>
      <c r="G25">
        <v>7.407407407407407E-2</v>
      </c>
      <c r="H25">
        <v>6</v>
      </c>
      <c r="I25">
        <v>11.037037037037036</v>
      </c>
      <c r="J25">
        <v>0</v>
      </c>
      <c r="K25">
        <v>25.037037037037035</v>
      </c>
    </row>
    <row r="26" spans="1:11">
      <c r="A26" t="s">
        <v>805</v>
      </c>
      <c r="B26" t="s">
        <v>806</v>
      </c>
      <c r="C26">
        <v>58078</v>
      </c>
      <c r="D26">
        <v>69.287854264954035</v>
      </c>
      <c r="E26">
        <v>7.2695340748648363</v>
      </c>
      <c r="F26">
        <v>4.2873377182409866</v>
      </c>
      <c r="G26">
        <v>0.63363063466372815</v>
      </c>
      <c r="H26">
        <v>6.91311684286649</v>
      </c>
      <c r="I26">
        <v>11.589586418265093</v>
      </c>
      <c r="J26">
        <v>1.8940046144839701E-2</v>
      </c>
      <c r="K26">
        <v>25.517407624229481</v>
      </c>
    </row>
    <row r="27" spans="1:11">
      <c r="A27" t="s">
        <v>807</v>
      </c>
      <c r="B27" t="s">
        <v>1483</v>
      </c>
      <c r="C27">
        <v>4764</v>
      </c>
      <c r="D27">
        <v>63.518052057094877</v>
      </c>
      <c r="E27">
        <v>7.829554995801848</v>
      </c>
      <c r="F27">
        <v>8.1654072208228374</v>
      </c>
      <c r="G27">
        <v>1.1544920235096556</v>
      </c>
      <c r="H27">
        <v>6.087321578505458</v>
      </c>
      <c r="I27">
        <v>13.224181360201511</v>
      </c>
      <c r="J27">
        <v>2.099076406381192E-2</v>
      </c>
      <c r="K27">
        <v>24.622166246851386</v>
      </c>
    </row>
    <row r="28" spans="1:11">
      <c r="A28" t="s">
        <v>808</v>
      </c>
      <c r="B28" t="s">
        <v>63</v>
      </c>
      <c r="C28">
        <v>23</v>
      </c>
      <c r="D28">
        <v>95.652173913043484</v>
      </c>
      <c r="E28">
        <v>4.3478260869565215</v>
      </c>
      <c r="F28">
        <v>0</v>
      </c>
      <c r="G28">
        <v>0</v>
      </c>
      <c r="H28">
        <v>0</v>
      </c>
      <c r="I28">
        <v>0</v>
      </c>
      <c r="J28">
        <v>0</v>
      </c>
      <c r="K28">
        <v>4.3478260869565215</v>
      </c>
    </row>
    <row r="29" spans="1:11">
      <c r="A29" t="s">
        <v>809</v>
      </c>
      <c r="B29" t="s">
        <v>64</v>
      </c>
      <c r="C29">
        <v>19</v>
      </c>
      <c r="D29">
        <v>100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</row>
    <row r="30" spans="1:11">
      <c r="A30" t="s">
        <v>810</v>
      </c>
      <c r="B30" t="s">
        <v>1484</v>
      </c>
      <c r="C30">
        <v>122</v>
      </c>
      <c r="D30">
        <v>99.180327868852459</v>
      </c>
      <c r="E30">
        <v>0</v>
      </c>
      <c r="F30">
        <v>0</v>
      </c>
      <c r="G30">
        <v>0.81967213114754101</v>
      </c>
      <c r="H30">
        <v>0</v>
      </c>
      <c r="I30">
        <v>0</v>
      </c>
      <c r="J30">
        <v>0</v>
      </c>
      <c r="K30">
        <v>0</v>
      </c>
    </row>
    <row r="31" spans="1:11">
      <c r="A31" t="s">
        <v>811</v>
      </c>
      <c r="B31" t="s">
        <v>1485</v>
      </c>
      <c r="C31">
        <v>104</v>
      </c>
      <c r="D31">
        <v>100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2.8846153846153846</v>
      </c>
    </row>
    <row r="32" spans="1:11">
      <c r="A32" t="s">
        <v>812</v>
      </c>
      <c r="B32" t="s">
        <v>65</v>
      </c>
      <c r="C32">
        <v>35</v>
      </c>
      <c r="D32">
        <v>100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</row>
    <row r="33" spans="1:11">
      <c r="A33" t="s">
        <v>813</v>
      </c>
      <c r="B33" t="s">
        <v>1486</v>
      </c>
      <c r="C33">
        <v>66</v>
      </c>
      <c r="D33">
        <v>100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</row>
    <row r="34" spans="1:11">
      <c r="A34" t="s">
        <v>814</v>
      </c>
      <c r="B34" t="s">
        <v>1487</v>
      </c>
      <c r="C34">
        <v>936</v>
      </c>
      <c r="D34">
        <v>70.299145299145295</v>
      </c>
      <c r="E34">
        <v>5.0213675213675213</v>
      </c>
      <c r="F34">
        <v>5.4487179487179489</v>
      </c>
      <c r="G34">
        <v>0</v>
      </c>
      <c r="H34">
        <v>5.5555555555555554</v>
      </c>
      <c r="I34">
        <v>13.675213675213676</v>
      </c>
      <c r="J34">
        <v>0</v>
      </c>
      <c r="K34">
        <v>21.688034188034187</v>
      </c>
    </row>
    <row r="35" spans="1:11">
      <c r="A35" t="s">
        <v>815</v>
      </c>
      <c r="B35" t="s">
        <v>1488</v>
      </c>
      <c r="C35">
        <v>127</v>
      </c>
      <c r="D35">
        <v>82.677165354330711</v>
      </c>
      <c r="E35">
        <v>3.1496062992125982</v>
      </c>
      <c r="F35">
        <v>0</v>
      </c>
      <c r="G35">
        <v>0</v>
      </c>
      <c r="H35">
        <v>5.5118110236220472</v>
      </c>
      <c r="I35">
        <v>8.6614173228346463</v>
      </c>
      <c r="J35">
        <v>0</v>
      </c>
      <c r="K35">
        <v>0.78740157480314954</v>
      </c>
    </row>
    <row r="36" spans="1:11">
      <c r="A36" t="s">
        <v>816</v>
      </c>
      <c r="B36" t="s">
        <v>817</v>
      </c>
      <c r="C36">
        <v>1994</v>
      </c>
      <c r="D36">
        <v>72.567703109327979</v>
      </c>
      <c r="E36">
        <v>7.5727181544633897</v>
      </c>
      <c r="F36">
        <v>2.6078234704112337</v>
      </c>
      <c r="G36">
        <v>0.55165496489468402</v>
      </c>
      <c r="H36">
        <v>6.0682046138415249</v>
      </c>
      <c r="I36">
        <v>10.631895687061183</v>
      </c>
      <c r="J36">
        <v>0</v>
      </c>
      <c r="K36">
        <v>19.458375125376129</v>
      </c>
    </row>
    <row r="37" spans="1:11">
      <c r="A37" t="s">
        <v>818</v>
      </c>
      <c r="B37" t="s">
        <v>66</v>
      </c>
      <c r="C37">
        <v>4963</v>
      </c>
      <c r="D37">
        <v>66.431593794076164</v>
      </c>
      <c r="E37">
        <v>9.1476929276647194</v>
      </c>
      <c r="F37">
        <v>4.5335482571025594</v>
      </c>
      <c r="G37">
        <v>0.84626234132581102</v>
      </c>
      <c r="H37">
        <v>6.0447310094700786</v>
      </c>
      <c r="I37">
        <v>12.996171670360667</v>
      </c>
      <c r="J37">
        <v>0</v>
      </c>
      <c r="K37">
        <v>25.629659480153133</v>
      </c>
    </row>
    <row r="38" spans="1:11">
      <c r="A38" t="s">
        <v>819</v>
      </c>
      <c r="B38" t="s">
        <v>1489</v>
      </c>
      <c r="C38">
        <v>2204</v>
      </c>
      <c r="D38">
        <v>71.460980036297642</v>
      </c>
      <c r="E38">
        <v>5.0816696914700543</v>
      </c>
      <c r="F38">
        <v>3.4482758620689653</v>
      </c>
      <c r="G38">
        <v>0.4083484573502722</v>
      </c>
      <c r="H38">
        <v>7.2141560798548099</v>
      </c>
      <c r="I38">
        <v>12.341197822141561</v>
      </c>
      <c r="J38">
        <v>4.5372050816696922E-2</v>
      </c>
      <c r="K38">
        <v>24.591651542649728</v>
      </c>
    </row>
    <row r="39" spans="1:11">
      <c r="A39" t="s">
        <v>820</v>
      </c>
      <c r="B39" t="s">
        <v>1491</v>
      </c>
      <c r="C39">
        <v>3080</v>
      </c>
      <c r="D39">
        <v>61.168831168831176</v>
      </c>
      <c r="E39">
        <v>15.941558441558442</v>
      </c>
      <c r="F39">
        <v>3.9285714285714284</v>
      </c>
      <c r="G39">
        <v>0.64935064935064934</v>
      </c>
      <c r="H39">
        <v>7.6948051948051948</v>
      </c>
      <c r="I39">
        <v>10.584415584415584</v>
      </c>
      <c r="J39">
        <v>3.2467532467532458E-2</v>
      </c>
      <c r="K39">
        <v>20.194805194805195</v>
      </c>
    </row>
    <row r="40" spans="1:11">
      <c r="A40" t="s">
        <v>821</v>
      </c>
      <c r="B40" t="s">
        <v>1492</v>
      </c>
      <c r="C40">
        <v>1349</v>
      </c>
      <c r="D40">
        <v>73.906597479614533</v>
      </c>
      <c r="E40">
        <v>6.8198665678280204</v>
      </c>
      <c r="F40">
        <v>3.4099332839140102</v>
      </c>
      <c r="G40">
        <v>0.96367679762787251</v>
      </c>
      <c r="H40">
        <v>5.4114158636026684</v>
      </c>
      <c r="I40">
        <v>9.4885100074128985</v>
      </c>
      <c r="J40">
        <v>0</v>
      </c>
      <c r="K40">
        <v>23.424759080800591</v>
      </c>
    </row>
    <row r="41" spans="1:11">
      <c r="A41" t="s">
        <v>822</v>
      </c>
      <c r="B41" t="s">
        <v>1493</v>
      </c>
      <c r="C41">
        <v>93</v>
      </c>
      <c r="D41">
        <v>100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</row>
    <row r="42" spans="1:11">
      <c r="A42" t="s">
        <v>823</v>
      </c>
      <c r="B42" t="s">
        <v>1494</v>
      </c>
      <c r="C42">
        <v>106</v>
      </c>
      <c r="D42">
        <v>94.339622641509436</v>
      </c>
      <c r="E42">
        <v>5.6603773584905666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</row>
    <row r="43" spans="1:11">
      <c r="A43" t="s">
        <v>824</v>
      </c>
      <c r="B43" t="s">
        <v>67</v>
      </c>
      <c r="C43">
        <v>83</v>
      </c>
      <c r="D43">
        <v>97.590361445783131</v>
      </c>
      <c r="E43">
        <v>2.4096385542168677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</row>
    <row r="44" spans="1:11">
      <c r="A44" t="s">
        <v>825</v>
      </c>
      <c r="B44" t="s">
        <v>68</v>
      </c>
      <c r="C44">
        <v>1648</v>
      </c>
      <c r="D44">
        <v>76.152912621359221</v>
      </c>
      <c r="E44">
        <v>5.4611650485436893</v>
      </c>
      <c r="F44">
        <v>4.1262135922330101</v>
      </c>
      <c r="G44">
        <v>0.72815533980582525</v>
      </c>
      <c r="H44">
        <v>3.7014563106796112</v>
      </c>
      <c r="I44">
        <v>9.8300970873786397</v>
      </c>
      <c r="J44">
        <v>0</v>
      </c>
      <c r="K44">
        <v>26.51699029126214</v>
      </c>
    </row>
    <row r="45" spans="1:11">
      <c r="A45" t="s">
        <v>826</v>
      </c>
      <c r="B45" t="s">
        <v>1495</v>
      </c>
      <c r="C45">
        <v>1680</v>
      </c>
      <c r="D45">
        <v>67.916666666666671</v>
      </c>
      <c r="E45">
        <v>6.5476190476190483</v>
      </c>
      <c r="F45">
        <v>5.0595238095238093</v>
      </c>
      <c r="G45">
        <v>0.65476190476190477</v>
      </c>
      <c r="H45">
        <v>5.5357142857142856</v>
      </c>
      <c r="I45">
        <v>14.226190476190476</v>
      </c>
      <c r="J45">
        <v>5.9523809523809527E-2</v>
      </c>
      <c r="K45">
        <v>33.333333333333329</v>
      </c>
    </row>
    <row r="46" spans="1:11">
      <c r="A46" t="s">
        <v>827</v>
      </c>
      <c r="B46" t="s">
        <v>1496</v>
      </c>
      <c r="C46">
        <v>197</v>
      </c>
      <c r="D46">
        <v>69.035532994923855</v>
      </c>
      <c r="E46">
        <v>6.5989847715736047</v>
      </c>
      <c r="F46">
        <v>6.091370558375635</v>
      </c>
      <c r="G46">
        <v>0.50761421319796951</v>
      </c>
      <c r="H46">
        <v>8.6294416243654819</v>
      </c>
      <c r="I46">
        <v>9.1370558375634516</v>
      </c>
      <c r="J46">
        <v>0</v>
      </c>
      <c r="K46">
        <v>30.456852791878177</v>
      </c>
    </row>
    <row r="47" spans="1:11">
      <c r="A47" t="s">
        <v>828</v>
      </c>
      <c r="B47" t="s">
        <v>69</v>
      </c>
      <c r="C47">
        <v>1443</v>
      </c>
      <c r="D47">
        <v>75.190575190575188</v>
      </c>
      <c r="E47">
        <v>2.4255024255024256</v>
      </c>
      <c r="F47">
        <v>2.7027027027027026</v>
      </c>
      <c r="G47">
        <v>0.62370062370062374</v>
      </c>
      <c r="H47">
        <v>7.2765072765072771</v>
      </c>
      <c r="I47">
        <v>11.781011781011781</v>
      </c>
      <c r="J47">
        <v>0</v>
      </c>
      <c r="K47">
        <v>23.423423423423422</v>
      </c>
    </row>
    <row r="48" spans="1:11">
      <c r="A48" t="s">
        <v>829</v>
      </c>
      <c r="B48" t="s">
        <v>1504</v>
      </c>
      <c r="C48">
        <v>99</v>
      </c>
      <c r="D48">
        <v>92.929292929292927</v>
      </c>
      <c r="E48">
        <v>7.0707070707070701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</row>
    <row r="49" spans="1:11">
      <c r="A49" t="s">
        <v>830</v>
      </c>
      <c r="B49" t="s">
        <v>1499</v>
      </c>
      <c r="C49">
        <v>192</v>
      </c>
      <c r="D49">
        <v>90.104166666666657</v>
      </c>
      <c r="E49">
        <v>1.5625</v>
      </c>
      <c r="F49">
        <v>3.125</v>
      </c>
      <c r="G49">
        <v>0</v>
      </c>
      <c r="H49">
        <v>0</v>
      </c>
      <c r="I49">
        <v>5.2083333333333339</v>
      </c>
      <c r="J49">
        <v>0</v>
      </c>
      <c r="K49">
        <v>9.8958333333333321</v>
      </c>
    </row>
    <row r="50" spans="1:11">
      <c r="A50" t="s">
        <v>831</v>
      </c>
      <c r="B50" t="s">
        <v>1463</v>
      </c>
      <c r="C50">
        <v>12</v>
      </c>
      <c r="D50">
        <v>100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</row>
    <row r="51" spans="1:11">
      <c r="A51" t="s">
        <v>832</v>
      </c>
      <c r="B51" t="s">
        <v>1502</v>
      </c>
      <c r="C51">
        <v>3852</v>
      </c>
      <c r="D51">
        <v>69.807892004153686</v>
      </c>
      <c r="E51">
        <v>7.6064382139148501</v>
      </c>
      <c r="F51">
        <v>1.4797507788161994</v>
      </c>
      <c r="G51">
        <v>0.64901349948078924</v>
      </c>
      <c r="H51">
        <v>8.3073727933541015</v>
      </c>
      <c r="I51">
        <v>12.149532710280374</v>
      </c>
      <c r="J51">
        <v>0</v>
      </c>
      <c r="K51">
        <v>27.102803738317753</v>
      </c>
    </row>
    <row r="52" spans="1:11">
      <c r="A52" t="s">
        <v>833</v>
      </c>
      <c r="B52" t="s">
        <v>1465</v>
      </c>
      <c r="C52">
        <v>949</v>
      </c>
      <c r="D52">
        <v>68.17702845100105</v>
      </c>
      <c r="E52">
        <v>9.6944151738672275</v>
      </c>
      <c r="F52">
        <v>4.5310853530031618</v>
      </c>
      <c r="G52">
        <v>0.21074815595363539</v>
      </c>
      <c r="H52">
        <v>6.0063224446786094</v>
      </c>
      <c r="I52">
        <v>11.275026343519494</v>
      </c>
      <c r="J52">
        <v>0.10537407797681769</v>
      </c>
      <c r="K52">
        <v>22.233930453108535</v>
      </c>
    </row>
    <row r="53" spans="1:11">
      <c r="A53" t="s">
        <v>834</v>
      </c>
      <c r="B53" t="s">
        <v>1466</v>
      </c>
      <c r="C53">
        <v>33</v>
      </c>
      <c r="D53">
        <v>100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</row>
    <row r="54" spans="1:11">
      <c r="A54" t="s">
        <v>835</v>
      </c>
      <c r="B54" t="s">
        <v>1503</v>
      </c>
      <c r="C54">
        <v>14</v>
      </c>
      <c r="D54">
        <v>100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>
      <c r="A55" t="s">
        <v>836</v>
      </c>
      <c r="B55" t="s">
        <v>1467</v>
      </c>
      <c r="C55">
        <v>9</v>
      </c>
      <c r="D55">
        <v>88.888888888888886</v>
      </c>
      <c r="E55">
        <v>11.111111111111111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</row>
    <row r="56" spans="1:11">
      <c r="A56" t="s">
        <v>837</v>
      </c>
      <c r="B56" t="s">
        <v>1468</v>
      </c>
      <c r="C56">
        <v>49</v>
      </c>
      <c r="D56">
        <v>97.959183673469383</v>
      </c>
      <c r="E56">
        <v>0</v>
      </c>
      <c r="F56">
        <v>0</v>
      </c>
      <c r="G56">
        <v>0</v>
      </c>
      <c r="H56">
        <v>0</v>
      </c>
      <c r="I56">
        <v>2.0408163265306123</v>
      </c>
      <c r="J56">
        <v>0</v>
      </c>
      <c r="K56">
        <v>0</v>
      </c>
    </row>
    <row r="57" spans="1:11">
      <c r="A57" t="s">
        <v>838</v>
      </c>
      <c r="B57" t="s">
        <v>1470</v>
      </c>
      <c r="C57">
        <v>899</v>
      </c>
      <c r="D57">
        <v>69.632925472747502</v>
      </c>
      <c r="E57">
        <v>4.004449388209121</v>
      </c>
      <c r="F57">
        <v>8.008898776418242</v>
      </c>
      <c r="G57">
        <v>0.22246941045606228</v>
      </c>
      <c r="H57">
        <v>6.6740823136818683</v>
      </c>
      <c r="I57">
        <v>11.457174638487208</v>
      </c>
      <c r="J57">
        <v>0</v>
      </c>
      <c r="K57">
        <v>32.035595105672968</v>
      </c>
    </row>
    <row r="58" spans="1:11">
      <c r="A58" t="s">
        <v>839</v>
      </c>
      <c r="B58" t="s">
        <v>1471</v>
      </c>
      <c r="C58">
        <v>1089</v>
      </c>
      <c r="D58">
        <v>70.615243342516067</v>
      </c>
      <c r="E58">
        <v>4.7750229568411386</v>
      </c>
      <c r="F58">
        <v>6.0606060606060606</v>
      </c>
      <c r="G58">
        <v>0.4591368227731864</v>
      </c>
      <c r="H58">
        <v>5.9687786960514231</v>
      </c>
      <c r="I58">
        <v>12.121212121212121</v>
      </c>
      <c r="J58">
        <v>0</v>
      </c>
      <c r="K58">
        <v>30.11937557392103</v>
      </c>
    </row>
    <row r="59" spans="1:11">
      <c r="A59" t="s">
        <v>840</v>
      </c>
      <c r="B59" t="s">
        <v>1472</v>
      </c>
      <c r="C59">
        <v>2263</v>
      </c>
      <c r="D59">
        <v>57.445868316394169</v>
      </c>
      <c r="E59">
        <v>6.7609368095448517</v>
      </c>
      <c r="F59">
        <v>6.9818824569155984</v>
      </c>
      <c r="G59">
        <v>0.53026955368979234</v>
      </c>
      <c r="H59">
        <v>11.931064958020327</v>
      </c>
      <c r="I59">
        <v>16.34997790543526</v>
      </c>
      <c r="J59">
        <v>0</v>
      </c>
      <c r="K59">
        <v>30.75563411400795</v>
      </c>
    </row>
    <row r="60" spans="1:11">
      <c r="A60" t="s">
        <v>841</v>
      </c>
      <c r="B60" t="s">
        <v>1473</v>
      </c>
      <c r="C60">
        <v>3119</v>
      </c>
      <c r="D60">
        <v>71.176659185636424</v>
      </c>
      <c r="E60">
        <v>4.3283103558832963</v>
      </c>
      <c r="F60">
        <v>5.0336646361013138</v>
      </c>
      <c r="G60">
        <v>0.60916960564283429</v>
      </c>
      <c r="H60">
        <v>7.2138505931388259</v>
      </c>
      <c r="I60">
        <v>11.638345623597306</v>
      </c>
      <c r="J60">
        <v>0</v>
      </c>
      <c r="K60">
        <v>23.789676178262265</v>
      </c>
    </row>
    <row r="61" spans="1:11">
      <c r="A61" t="s">
        <v>842</v>
      </c>
      <c r="B61" t="s">
        <v>1474</v>
      </c>
      <c r="C61">
        <v>4783</v>
      </c>
      <c r="D61">
        <v>65.586452017562209</v>
      </c>
      <c r="E61">
        <v>8.4256742630148445</v>
      </c>
      <c r="F61">
        <v>4.7041605686807442</v>
      </c>
      <c r="G61">
        <v>0.56449926824168939</v>
      </c>
      <c r="H61">
        <v>7.4639347689734477</v>
      </c>
      <c r="I61">
        <v>13.255279113527074</v>
      </c>
      <c r="J61">
        <v>0</v>
      </c>
      <c r="K61">
        <v>39.765837340581221</v>
      </c>
    </row>
    <row r="62" spans="1:11">
      <c r="A62" t="s">
        <v>843</v>
      </c>
      <c r="B62" t="s">
        <v>793</v>
      </c>
      <c r="C62">
        <v>719</v>
      </c>
      <c r="D62">
        <v>72.044506258692635</v>
      </c>
      <c r="E62">
        <v>7.649513212795549</v>
      </c>
      <c r="F62">
        <v>3.8942976356050067</v>
      </c>
      <c r="G62">
        <v>0.55632823365785811</v>
      </c>
      <c r="H62">
        <v>5.7023643949930456</v>
      </c>
      <c r="I62">
        <v>10.013908205841446</v>
      </c>
      <c r="J62">
        <v>0.13908205841446453</v>
      </c>
      <c r="K62">
        <v>36.995827538247568</v>
      </c>
    </row>
    <row r="63" spans="1:11">
      <c r="A63" t="s">
        <v>844</v>
      </c>
      <c r="B63" t="s">
        <v>1475</v>
      </c>
      <c r="C63">
        <v>2694</v>
      </c>
      <c r="D63">
        <v>67.780252412769116</v>
      </c>
      <c r="E63">
        <v>6.570155902004454</v>
      </c>
      <c r="F63">
        <v>5.7906458797327396</v>
      </c>
      <c r="G63">
        <v>0.85374907201187822</v>
      </c>
      <c r="H63">
        <v>8.9458054936896811</v>
      </c>
      <c r="I63">
        <v>10.059391239792131</v>
      </c>
      <c r="J63">
        <v>0</v>
      </c>
      <c r="K63">
        <v>24.79584261321455</v>
      </c>
    </row>
    <row r="64" spans="1:11">
      <c r="A64" t="s">
        <v>845</v>
      </c>
      <c r="B64" t="s">
        <v>1476</v>
      </c>
      <c r="C64">
        <v>3643</v>
      </c>
      <c r="D64">
        <v>60.828987098545149</v>
      </c>
      <c r="E64">
        <v>13.258303595937415</v>
      </c>
      <c r="F64">
        <v>2.4155915454295909</v>
      </c>
      <c r="G64">
        <v>0.63134779028273402</v>
      </c>
      <c r="H64">
        <v>8.9212187757342853</v>
      </c>
      <c r="I64">
        <v>13.917101290145483</v>
      </c>
      <c r="J64">
        <v>2.744990392533626E-2</v>
      </c>
      <c r="K64">
        <v>28.932198737304422</v>
      </c>
    </row>
    <row r="65" spans="1:11">
      <c r="A65" t="s">
        <v>846</v>
      </c>
      <c r="B65" t="s">
        <v>1477</v>
      </c>
      <c r="C65">
        <v>241</v>
      </c>
      <c r="D65">
        <v>70.124481327800822</v>
      </c>
      <c r="E65">
        <v>9.5435684647302903</v>
      </c>
      <c r="F65">
        <v>0.82987551867219922</v>
      </c>
      <c r="G65">
        <v>0.82987551867219922</v>
      </c>
      <c r="H65">
        <v>9.1286307053941904</v>
      </c>
      <c r="I65">
        <v>9.5435684647302903</v>
      </c>
      <c r="J65">
        <v>0</v>
      </c>
      <c r="K65">
        <v>20.331950207468878</v>
      </c>
    </row>
    <row r="66" spans="1:11">
      <c r="A66" t="s">
        <v>847</v>
      </c>
      <c r="B66" t="s">
        <v>1478</v>
      </c>
      <c r="C66">
        <v>2099</v>
      </c>
      <c r="D66">
        <v>65.412101000476426</v>
      </c>
      <c r="E66">
        <v>3.6207717960933778</v>
      </c>
      <c r="F66">
        <v>7.5750357313006198</v>
      </c>
      <c r="G66">
        <v>0.47641734159123394</v>
      </c>
      <c r="H66">
        <v>7.1462601238685082</v>
      </c>
      <c r="I66">
        <v>15.769414006669843</v>
      </c>
      <c r="J66">
        <v>0</v>
      </c>
      <c r="K66">
        <v>29.347308242020009</v>
      </c>
    </row>
    <row r="67" spans="1:11">
      <c r="A67" t="s">
        <v>848</v>
      </c>
      <c r="B67" t="s">
        <v>1479</v>
      </c>
      <c r="C67">
        <v>46</v>
      </c>
      <c r="D67">
        <v>100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</row>
    <row r="68" spans="1:11">
      <c r="A68" t="s">
        <v>849</v>
      </c>
      <c r="B68" t="s">
        <v>1500</v>
      </c>
      <c r="C68">
        <v>7</v>
      </c>
      <c r="D68">
        <v>100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</row>
    <row r="69" spans="1:11">
      <c r="A69" t="s">
        <v>850</v>
      </c>
      <c r="B69" t="s">
        <v>802</v>
      </c>
      <c r="C69">
        <v>17</v>
      </c>
      <c r="D69">
        <v>82.35294117647058</v>
      </c>
      <c r="E69">
        <v>5.8823529411764701</v>
      </c>
      <c r="F69">
        <v>0</v>
      </c>
      <c r="G69">
        <v>0</v>
      </c>
      <c r="H69">
        <v>0</v>
      </c>
      <c r="I69">
        <v>11.76470588235294</v>
      </c>
      <c r="J69">
        <v>0</v>
      </c>
      <c r="K69">
        <v>5.8823529411764701</v>
      </c>
    </row>
    <row r="70" spans="1:11">
      <c r="A70" t="s">
        <v>851</v>
      </c>
      <c r="B70" t="s">
        <v>61</v>
      </c>
      <c r="C70">
        <v>3515</v>
      </c>
      <c r="D70">
        <v>72.773826458036979</v>
      </c>
      <c r="E70">
        <v>6.2873399715504981</v>
      </c>
      <c r="F70">
        <v>2.8733997155049784</v>
      </c>
      <c r="G70">
        <v>0.62588904694167857</v>
      </c>
      <c r="H70">
        <v>8.3641536273115236</v>
      </c>
      <c r="I70">
        <v>9.0753911806543375</v>
      </c>
      <c r="J70">
        <v>0</v>
      </c>
      <c r="K70">
        <v>19.971550497866286</v>
      </c>
    </row>
    <row r="71" spans="1:11">
      <c r="A71" t="s">
        <v>852</v>
      </c>
      <c r="B71" t="s">
        <v>62</v>
      </c>
      <c r="C71">
        <v>1475</v>
      </c>
      <c r="D71">
        <v>72.881355932203391</v>
      </c>
      <c r="E71">
        <v>2.3050847457627119</v>
      </c>
      <c r="F71">
        <v>5.2203389830508478</v>
      </c>
      <c r="G71">
        <v>0.40677966101694918</v>
      </c>
      <c r="H71">
        <v>6.9152542372881358</v>
      </c>
      <c r="I71">
        <v>12.271186440677965</v>
      </c>
      <c r="J71">
        <v>0</v>
      </c>
      <c r="K71">
        <v>26.237288135593221</v>
      </c>
    </row>
    <row r="72" spans="1:11">
      <c r="A72" t="s">
        <v>853</v>
      </c>
      <c r="B72" t="s">
        <v>806</v>
      </c>
      <c r="C72">
        <v>56266</v>
      </c>
      <c r="D72">
        <v>67.696299719190989</v>
      </c>
      <c r="E72">
        <v>7.1108662424910252</v>
      </c>
      <c r="F72">
        <v>4.8999395727437527</v>
      </c>
      <c r="G72">
        <v>0.57050438986243912</v>
      </c>
      <c r="H72">
        <v>7.256602566381118</v>
      </c>
      <c r="I72">
        <v>12.453346603632745</v>
      </c>
      <c r="J72">
        <v>1.2440905697934809E-2</v>
      </c>
      <c r="K72">
        <v>27.048306259552842</v>
      </c>
    </row>
    <row r="73" spans="1:11">
      <c r="A73" t="s">
        <v>854</v>
      </c>
      <c r="B73" t="s">
        <v>1483</v>
      </c>
      <c r="C73">
        <v>4594</v>
      </c>
      <c r="D73">
        <v>61.079669133652594</v>
      </c>
      <c r="E73">
        <v>7.1615150195907713</v>
      </c>
      <c r="F73">
        <v>9.9259904222899422</v>
      </c>
      <c r="G73">
        <v>0.82716586852416196</v>
      </c>
      <c r="H73">
        <v>6.3996517196343055</v>
      </c>
      <c r="I73">
        <v>14.606007836308226</v>
      </c>
      <c r="J73">
        <v>0</v>
      </c>
      <c r="K73">
        <v>25.663909447104921</v>
      </c>
    </row>
    <row r="74" spans="1:11">
      <c r="A74" t="s">
        <v>855</v>
      </c>
      <c r="B74" t="s">
        <v>63</v>
      </c>
      <c r="C74">
        <v>35</v>
      </c>
      <c r="D74">
        <v>100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11.428571428571429</v>
      </c>
    </row>
    <row r="75" spans="1:11">
      <c r="A75" t="s">
        <v>856</v>
      </c>
      <c r="B75" t="s">
        <v>64</v>
      </c>
      <c r="C75">
        <v>22</v>
      </c>
      <c r="D75">
        <v>100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</row>
    <row r="76" spans="1:11">
      <c r="A76" t="s">
        <v>857</v>
      </c>
      <c r="B76" t="s">
        <v>1484</v>
      </c>
      <c r="C76">
        <v>144</v>
      </c>
      <c r="D76">
        <v>99.305555555555557</v>
      </c>
      <c r="E76">
        <v>0</v>
      </c>
      <c r="F76">
        <v>0</v>
      </c>
      <c r="G76">
        <v>0.69444444444444442</v>
      </c>
      <c r="H76">
        <v>0</v>
      </c>
      <c r="I76">
        <v>0</v>
      </c>
      <c r="J76">
        <v>0</v>
      </c>
      <c r="K76">
        <v>0.69444444444444442</v>
      </c>
    </row>
    <row r="77" spans="1:11">
      <c r="A77" t="s">
        <v>858</v>
      </c>
      <c r="B77" t="s">
        <v>1485</v>
      </c>
      <c r="C77">
        <v>113</v>
      </c>
      <c r="D77">
        <v>100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17.699115044247787</v>
      </c>
    </row>
    <row r="78" spans="1:11">
      <c r="A78" t="s">
        <v>859</v>
      </c>
      <c r="B78" t="s">
        <v>65</v>
      </c>
      <c r="C78">
        <v>27</v>
      </c>
      <c r="D78">
        <v>100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</row>
    <row r="79" spans="1:11">
      <c r="A79" t="s">
        <v>860</v>
      </c>
      <c r="B79" t="s">
        <v>1486</v>
      </c>
      <c r="C79">
        <v>54</v>
      </c>
      <c r="D79">
        <v>98.148148148148152</v>
      </c>
      <c r="E79">
        <v>0</v>
      </c>
      <c r="F79">
        <v>0</v>
      </c>
      <c r="G79">
        <v>1.8518518518518516</v>
      </c>
      <c r="H79">
        <v>0</v>
      </c>
      <c r="I79">
        <v>0</v>
      </c>
      <c r="J79">
        <v>0</v>
      </c>
      <c r="K79">
        <v>0</v>
      </c>
    </row>
    <row r="80" spans="1:11">
      <c r="A80" t="s">
        <v>861</v>
      </c>
      <c r="B80" t="s">
        <v>1487</v>
      </c>
      <c r="C80">
        <v>925</v>
      </c>
      <c r="D80">
        <v>70.054054054054049</v>
      </c>
      <c r="E80">
        <v>5.9459459459459465</v>
      </c>
      <c r="F80">
        <v>3.3513513513513513</v>
      </c>
      <c r="G80">
        <v>0.32432432432432429</v>
      </c>
      <c r="H80">
        <v>7.0270270270270272</v>
      </c>
      <c r="I80">
        <v>13.297297297297298</v>
      </c>
      <c r="J80">
        <v>0</v>
      </c>
      <c r="K80">
        <v>26.270270270270267</v>
      </c>
    </row>
    <row r="81" spans="1:11">
      <c r="A81" t="s">
        <v>862</v>
      </c>
      <c r="B81" t="s">
        <v>1488</v>
      </c>
      <c r="C81">
        <v>124</v>
      </c>
      <c r="D81">
        <v>77.41935483870968</v>
      </c>
      <c r="E81">
        <v>4.032258064516129</v>
      </c>
      <c r="F81">
        <v>0</v>
      </c>
      <c r="G81">
        <v>0</v>
      </c>
      <c r="H81">
        <v>8.870967741935484</v>
      </c>
      <c r="I81">
        <v>9.67741935483871</v>
      </c>
      <c r="J81">
        <v>0</v>
      </c>
      <c r="K81">
        <v>1.6129032258064515</v>
      </c>
    </row>
    <row r="82" spans="1:11">
      <c r="A82" t="s">
        <v>863</v>
      </c>
      <c r="B82" t="s">
        <v>66</v>
      </c>
      <c r="C82">
        <v>6666</v>
      </c>
      <c r="D82">
        <v>66.171617161716171</v>
      </c>
      <c r="E82">
        <v>7.4407440744074407</v>
      </c>
      <c r="F82">
        <v>5.235523552355235</v>
      </c>
      <c r="G82">
        <v>0.79507950795079507</v>
      </c>
      <c r="H82">
        <v>6.0306030603060305</v>
      </c>
      <c r="I82">
        <v>14.326432643264326</v>
      </c>
      <c r="J82">
        <v>0</v>
      </c>
      <c r="K82">
        <v>23.012301230123011</v>
      </c>
    </row>
    <row r="83" spans="1:11">
      <c r="A83" t="s">
        <v>864</v>
      </c>
      <c r="B83" t="s">
        <v>1489</v>
      </c>
      <c r="C83">
        <v>2366</v>
      </c>
      <c r="D83">
        <v>73.45731191885038</v>
      </c>
      <c r="E83">
        <v>5.4099746407438714</v>
      </c>
      <c r="F83">
        <v>4.3533389687235839</v>
      </c>
      <c r="G83">
        <v>0.25359256128486896</v>
      </c>
      <c r="H83">
        <v>8.1149619611158066</v>
      </c>
      <c r="I83">
        <v>8.4108199492814872</v>
      </c>
      <c r="J83">
        <v>0</v>
      </c>
      <c r="K83">
        <v>26.796280642434489</v>
      </c>
    </row>
    <row r="84" spans="1:11">
      <c r="A84" t="s">
        <v>865</v>
      </c>
      <c r="B84" t="s">
        <v>1491</v>
      </c>
      <c r="C84">
        <v>3035</v>
      </c>
      <c r="D84">
        <v>61.878088962108734</v>
      </c>
      <c r="E84">
        <v>14.69522240527183</v>
      </c>
      <c r="F84">
        <v>3.7891268533772648</v>
      </c>
      <c r="G84">
        <v>0.56013179571663918</v>
      </c>
      <c r="H84">
        <v>8.0065897858319612</v>
      </c>
      <c r="I84">
        <v>10.971993410214168</v>
      </c>
      <c r="J84">
        <v>9.8846787479406922E-2</v>
      </c>
      <c r="K84">
        <v>23.591433278418453</v>
      </c>
    </row>
    <row r="85" spans="1:11">
      <c r="A85" t="s">
        <v>866</v>
      </c>
      <c r="B85" t="s">
        <v>1492</v>
      </c>
      <c r="C85">
        <v>1256</v>
      </c>
      <c r="D85">
        <v>69.984076433121018</v>
      </c>
      <c r="E85">
        <v>5.015923566878981</v>
      </c>
      <c r="F85">
        <v>5.6528662420382165</v>
      </c>
      <c r="G85">
        <v>0.47770700636942676</v>
      </c>
      <c r="H85">
        <v>6.6082802547770703</v>
      </c>
      <c r="I85">
        <v>12.261146496815286</v>
      </c>
      <c r="J85">
        <v>0</v>
      </c>
      <c r="K85">
        <v>26.990445859872615</v>
      </c>
    </row>
    <row r="86" spans="1:11">
      <c r="A86" t="s">
        <v>867</v>
      </c>
      <c r="B86" t="s">
        <v>1493</v>
      </c>
      <c r="C86">
        <v>76</v>
      </c>
      <c r="D86">
        <v>100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2.6315789473684208</v>
      </c>
    </row>
    <row r="87" spans="1:11">
      <c r="A87" t="s">
        <v>868</v>
      </c>
      <c r="B87" t="s">
        <v>1494</v>
      </c>
      <c r="C87">
        <v>80</v>
      </c>
      <c r="D87">
        <v>98.75</v>
      </c>
      <c r="E87">
        <v>1.25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</row>
    <row r="88" spans="1:11">
      <c r="A88" t="s">
        <v>869</v>
      </c>
      <c r="B88" t="s">
        <v>67</v>
      </c>
      <c r="C88">
        <v>81</v>
      </c>
      <c r="D88">
        <v>100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</row>
    <row r="89" spans="1:11">
      <c r="A89" t="s">
        <v>870</v>
      </c>
      <c r="B89" t="s">
        <v>68</v>
      </c>
      <c r="C89">
        <v>1635</v>
      </c>
      <c r="D89">
        <v>72.477064220183479</v>
      </c>
      <c r="E89">
        <v>5.3211009174311927</v>
      </c>
      <c r="F89">
        <v>5.4434250764525993</v>
      </c>
      <c r="G89">
        <v>0.24464831804281345</v>
      </c>
      <c r="H89">
        <v>4.3425076452599392</v>
      </c>
      <c r="I89">
        <v>12.17125382262997</v>
      </c>
      <c r="J89">
        <v>0</v>
      </c>
      <c r="K89">
        <v>27.155963302752294</v>
      </c>
    </row>
    <row r="90" spans="1:11">
      <c r="A90" t="s">
        <v>871</v>
      </c>
      <c r="B90" t="s">
        <v>1495</v>
      </c>
      <c r="C90">
        <v>1668</v>
      </c>
      <c r="D90">
        <v>67.865707434052752</v>
      </c>
      <c r="E90">
        <v>6.4148681055155876</v>
      </c>
      <c r="F90">
        <v>5.8752997601918464</v>
      </c>
      <c r="G90">
        <v>0.59952038369304561</v>
      </c>
      <c r="H90">
        <v>4.3165467625899279</v>
      </c>
      <c r="I90">
        <v>14.928057553956833</v>
      </c>
      <c r="J90">
        <v>0</v>
      </c>
      <c r="K90">
        <v>44.84412470023981</v>
      </c>
    </row>
    <row r="91" spans="1:11">
      <c r="A91" t="s">
        <v>872</v>
      </c>
      <c r="B91" t="s">
        <v>873</v>
      </c>
      <c r="C91">
        <v>10</v>
      </c>
      <c r="D91">
        <v>100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20</v>
      </c>
    </row>
    <row r="92" spans="1:11">
      <c r="A92" t="s">
        <v>874</v>
      </c>
      <c r="B92" t="s">
        <v>1496</v>
      </c>
      <c r="C92">
        <v>224</v>
      </c>
      <c r="D92">
        <v>73.214285714285708</v>
      </c>
      <c r="E92">
        <v>6.25</v>
      </c>
      <c r="F92">
        <v>6.25</v>
      </c>
      <c r="G92">
        <v>0</v>
      </c>
      <c r="H92">
        <v>7.5892857142857135</v>
      </c>
      <c r="I92">
        <v>6.6964285714285712</v>
      </c>
      <c r="J92">
        <v>0</v>
      </c>
      <c r="K92">
        <v>29.910714285714285</v>
      </c>
    </row>
    <row r="93" spans="1:11">
      <c r="A93" t="s">
        <v>875</v>
      </c>
      <c r="B93" t="s">
        <v>69</v>
      </c>
      <c r="C93">
        <v>1340</v>
      </c>
      <c r="D93">
        <v>71.71641791044776</v>
      </c>
      <c r="E93">
        <v>2.6119402985074625</v>
      </c>
      <c r="F93">
        <v>2.5373134328358207</v>
      </c>
      <c r="G93">
        <v>0</v>
      </c>
      <c r="H93">
        <v>7.7611940298507456</v>
      </c>
      <c r="I93">
        <v>15.298507462686567</v>
      </c>
      <c r="J93">
        <v>7.4626865671641798E-2</v>
      </c>
      <c r="K93">
        <v>22.686567164179106</v>
      </c>
    </row>
    <row r="94" spans="1:11">
      <c r="A94" t="s">
        <v>876</v>
      </c>
      <c r="B94" t="s">
        <v>1504</v>
      </c>
      <c r="C94">
        <v>77</v>
      </c>
      <c r="D94">
        <v>100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</row>
    <row r="95" spans="1:11">
      <c r="A95" t="s">
        <v>877</v>
      </c>
      <c r="B95" t="s">
        <v>1499</v>
      </c>
      <c r="C95">
        <v>187</v>
      </c>
      <c r="D95">
        <v>91.443850267379673</v>
      </c>
      <c r="E95">
        <v>0</v>
      </c>
      <c r="F95">
        <v>4.2780748663101598</v>
      </c>
      <c r="G95">
        <v>0</v>
      </c>
      <c r="H95">
        <v>0</v>
      </c>
      <c r="I95">
        <v>4.2780748663101598</v>
      </c>
      <c r="J95">
        <v>0</v>
      </c>
      <c r="K95">
        <v>13.903743315508022</v>
      </c>
    </row>
    <row r="96" spans="1:11">
      <c r="A96" t="s">
        <v>268</v>
      </c>
      <c r="B96" t="s">
        <v>1463</v>
      </c>
      <c r="C96">
        <v>9</v>
      </c>
      <c r="D96">
        <v>100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</row>
    <row r="97" spans="1:11">
      <c r="A97" t="s">
        <v>269</v>
      </c>
      <c r="B97" t="s">
        <v>1502</v>
      </c>
      <c r="C97">
        <v>3548</v>
      </c>
      <c r="D97">
        <v>67.756482525366408</v>
      </c>
      <c r="E97">
        <v>6.989853438556934</v>
      </c>
      <c r="F97">
        <v>2.7621195039458852</v>
      </c>
      <c r="G97">
        <v>0.25366403607666288</v>
      </c>
      <c r="H97">
        <v>7.8917700112739571</v>
      </c>
      <c r="I97">
        <v>14.346110484780159</v>
      </c>
      <c r="J97">
        <v>0</v>
      </c>
      <c r="K97">
        <v>28.720405862457721</v>
      </c>
    </row>
    <row r="98" spans="1:11">
      <c r="A98" t="s">
        <v>270</v>
      </c>
      <c r="B98" t="s">
        <v>1465</v>
      </c>
      <c r="C98">
        <v>994</v>
      </c>
      <c r="D98">
        <v>61.267605633802816</v>
      </c>
      <c r="E98">
        <v>10.06036217303823</v>
      </c>
      <c r="F98">
        <v>7.2434607645875255</v>
      </c>
      <c r="G98">
        <v>0.4024144869215292</v>
      </c>
      <c r="H98">
        <v>6.5392354124748486</v>
      </c>
      <c r="I98">
        <v>14.386317907444667</v>
      </c>
      <c r="J98">
        <v>0.1006036217303823</v>
      </c>
      <c r="K98">
        <v>27.162977867203221</v>
      </c>
    </row>
    <row r="99" spans="1:11">
      <c r="A99" t="s">
        <v>271</v>
      </c>
      <c r="B99" t="s">
        <v>1466</v>
      </c>
      <c r="C99">
        <v>31</v>
      </c>
      <c r="D99">
        <v>96.774193548387103</v>
      </c>
      <c r="E99">
        <v>3.225806451612903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</row>
    <row r="100" spans="1:11">
      <c r="A100" t="s">
        <v>272</v>
      </c>
      <c r="B100" t="s">
        <v>1503</v>
      </c>
      <c r="C100">
        <v>22</v>
      </c>
      <c r="D100">
        <v>100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</row>
    <row r="101" spans="1:11">
      <c r="A101" t="s">
        <v>273</v>
      </c>
      <c r="B101" t="s">
        <v>1467</v>
      </c>
      <c r="C101">
        <v>12</v>
      </c>
      <c r="D101">
        <v>100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</row>
    <row r="102" spans="1:11">
      <c r="A102" t="s">
        <v>274</v>
      </c>
      <c r="B102" t="s">
        <v>1468</v>
      </c>
      <c r="C102">
        <v>49</v>
      </c>
      <c r="D102">
        <v>100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</row>
    <row r="103" spans="1:11">
      <c r="A103" t="s">
        <v>275</v>
      </c>
      <c r="B103" t="s">
        <v>1469</v>
      </c>
      <c r="C103">
        <v>6</v>
      </c>
      <c r="D103">
        <v>100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</row>
    <row r="104" spans="1:11">
      <c r="A104" t="s">
        <v>276</v>
      </c>
      <c r="B104" t="s">
        <v>1470</v>
      </c>
      <c r="C104">
        <v>877</v>
      </c>
      <c r="D104">
        <v>67.502850627137974</v>
      </c>
      <c r="E104">
        <v>3.0786773090079818</v>
      </c>
      <c r="F104">
        <v>8.7799315849486881</v>
      </c>
      <c r="G104">
        <v>0.79817559863169896</v>
      </c>
      <c r="H104">
        <v>8.4378563283922468</v>
      </c>
      <c r="I104">
        <v>11.402508551881414</v>
      </c>
      <c r="J104">
        <v>0</v>
      </c>
      <c r="K104">
        <v>31.356898517673887</v>
      </c>
    </row>
    <row r="105" spans="1:11">
      <c r="A105" t="s">
        <v>277</v>
      </c>
      <c r="B105" t="s">
        <v>1471</v>
      </c>
      <c r="C105">
        <v>1030</v>
      </c>
      <c r="D105">
        <v>70.873786407766985</v>
      </c>
      <c r="E105">
        <v>4.8543689320388346</v>
      </c>
      <c r="F105">
        <v>8.349514563106796</v>
      </c>
      <c r="G105">
        <v>0.87378640776699035</v>
      </c>
      <c r="H105">
        <v>5.4368932038834954</v>
      </c>
      <c r="I105">
        <v>9.6116504854368934</v>
      </c>
      <c r="J105">
        <v>0</v>
      </c>
      <c r="K105">
        <v>30</v>
      </c>
    </row>
    <row r="106" spans="1:11">
      <c r="A106" t="s">
        <v>278</v>
      </c>
      <c r="B106" t="s">
        <v>1472</v>
      </c>
      <c r="C106">
        <v>2181</v>
      </c>
      <c r="D106">
        <v>57.359009628610721</v>
      </c>
      <c r="E106">
        <v>7.9779917469050883</v>
      </c>
      <c r="F106">
        <v>8.5281980742778547</v>
      </c>
      <c r="G106">
        <v>0.504355800091701</v>
      </c>
      <c r="H106">
        <v>11.095827602017422</v>
      </c>
      <c r="I106">
        <v>14.534617148097203</v>
      </c>
      <c r="J106">
        <v>0</v>
      </c>
      <c r="K106">
        <v>34.112792297111419</v>
      </c>
    </row>
    <row r="107" spans="1:11">
      <c r="A107" t="s">
        <v>279</v>
      </c>
      <c r="B107" t="s">
        <v>1473</v>
      </c>
      <c r="C107">
        <v>2990</v>
      </c>
      <c r="D107">
        <v>72.541806020066886</v>
      </c>
      <c r="E107">
        <v>4.4147157190635449</v>
      </c>
      <c r="F107">
        <v>4.3478260869565215</v>
      </c>
      <c r="G107">
        <v>0.26755852842809363</v>
      </c>
      <c r="H107">
        <v>6.8561872909698991</v>
      </c>
      <c r="I107">
        <v>11.57190635451505</v>
      </c>
      <c r="J107">
        <v>0</v>
      </c>
      <c r="K107">
        <v>22.441471571906355</v>
      </c>
    </row>
    <row r="108" spans="1:11">
      <c r="A108" t="s">
        <v>280</v>
      </c>
      <c r="B108" t="s">
        <v>1474</v>
      </c>
      <c r="C108">
        <v>4513</v>
      </c>
      <c r="D108">
        <v>64.92355417682252</v>
      </c>
      <c r="E108">
        <v>9.1513405716818088</v>
      </c>
      <c r="F108">
        <v>4.2543762463992909</v>
      </c>
      <c r="G108">
        <v>0.59827165964990026</v>
      </c>
      <c r="H108">
        <v>6.8247285619321962</v>
      </c>
      <c r="I108">
        <v>14.24772878351429</v>
      </c>
      <c r="J108">
        <v>0</v>
      </c>
      <c r="K108">
        <v>39.796144471526702</v>
      </c>
    </row>
    <row r="109" spans="1:11">
      <c r="A109" t="s">
        <v>281</v>
      </c>
      <c r="B109" t="s">
        <v>1475</v>
      </c>
      <c r="C109">
        <v>2864</v>
      </c>
      <c r="D109">
        <v>70.146648044692739</v>
      </c>
      <c r="E109">
        <v>5.7262569832402237</v>
      </c>
      <c r="F109">
        <v>5.8659217877094969</v>
      </c>
      <c r="G109">
        <v>0.87290502793296088</v>
      </c>
      <c r="H109">
        <v>7.3673184357541901</v>
      </c>
      <c r="I109">
        <v>10.020949720670391</v>
      </c>
      <c r="J109">
        <v>0</v>
      </c>
      <c r="K109">
        <v>22.55586592178771</v>
      </c>
    </row>
    <row r="110" spans="1:11">
      <c r="A110" t="s">
        <v>282</v>
      </c>
      <c r="B110" t="s">
        <v>1476</v>
      </c>
      <c r="C110">
        <v>3627</v>
      </c>
      <c r="D110">
        <v>55.886407499310721</v>
      </c>
      <c r="E110">
        <v>12.241521918941274</v>
      </c>
      <c r="F110">
        <v>5.0454921422663359</v>
      </c>
      <c r="G110">
        <v>0.38599393438103113</v>
      </c>
      <c r="H110">
        <v>9.7325613454645712</v>
      </c>
      <c r="I110">
        <v>16.708023159636063</v>
      </c>
      <c r="J110">
        <v>0</v>
      </c>
      <c r="K110">
        <v>26.054590570719604</v>
      </c>
    </row>
    <row r="111" spans="1:11">
      <c r="A111" t="s">
        <v>283</v>
      </c>
      <c r="B111" t="s">
        <v>1477</v>
      </c>
      <c r="C111">
        <v>228</v>
      </c>
      <c r="D111">
        <v>66.666666666666657</v>
      </c>
      <c r="E111">
        <v>12.280701754385964</v>
      </c>
      <c r="F111">
        <v>1.7543859649122806</v>
      </c>
      <c r="G111">
        <v>0</v>
      </c>
      <c r="H111">
        <v>7.4561403508771926</v>
      </c>
      <c r="I111">
        <v>11.842105263157894</v>
      </c>
      <c r="J111">
        <v>0</v>
      </c>
      <c r="K111">
        <v>28.07017543859649</v>
      </c>
    </row>
    <row r="112" spans="1:11">
      <c r="A112" t="s">
        <v>284</v>
      </c>
      <c r="B112" t="s">
        <v>1478</v>
      </c>
      <c r="C112">
        <v>1911</v>
      </c>
      <c r="D112">
        <v>65.515436944008371</v>
      </c>
      <c r="E112">
        <v>4.8142333856619572</v>
      </c>
      <c r="F112">
        <v>7.3783359497645211</v>
      </c>
      <c r="G112">
        <v>0.62794348508634223</v>
      </c>
      <c r="H112">
        <v>6.4887493458922032</v>
      </c>
      <c r="I112">
        <v>15.175300889586604</v>
      </c>
      <c r="J112">
        <v>0</v>
      </c>
      <c r="K112">
        <v>31.554160125588698</v>
      </c>
    </row>
    <row r="113" spans="1:11">
      <c r="A113" t="s">
        <v>285</v>
      </c>
      <c r="B113" t="s">
        <v>1479</v>
      </c>
      <c r="C113">
        <v>28</v>
      </c>
      <c r="D113">
        <v>100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</row>
    <row r="114" spans="1:11">
      <c r="A114" t="s">
        <v>286</v>
      </c>
      <c r="B114" t="s">
        <v>60</v>
      </c>
      <c r="C114">
        <v>8</v>
      </c>
      <c r="D114">
        <v>100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</row>
    <row r="115" spans="1:11">
      <c r="A115" t="s">
        <v>680</v>
      </c>
      <c r="B115" t="s">
        <v>802</v>
      </c>
      <c r="C115">
        <v>10</v>
      </c>
      <c r="D115">
        <v>100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</row>
    <row r="116" spans="1:11">
      <c r="A116" t="s">
        <v>287</v>
      </c>
      <c r="B116" t="s">
        <v>61</v>
      </c>
      <c r="C116">
        <v>3517</v>
      </c>
      <c r="D116">
        <v>70.770543076485637</v>
      </c>
      <c r="E116">
        <v>6.8239977253340909</v>
      </c>
      <c r="F116">
        <v>2.7580324139891954</v>
      </c>
      <c r="G116">
        <v>0.59709980096673299</v>
      </c>
      <c r="H116">
        <v>9.8663633778788746</v>
      </c>
      <c r="I116">
        <v>9.1555302814899058</v>
      </c>
      <c r="J116">
        <v>2.8433323855558711E-2</v>
      </c>
      <c r="K116">
        <v>23.68495877168041</v>
      </c>
    </row>
    <row r="117" spans="1:11">
      <c r="A117" t="s">
        <v>288</v>
      </c>
      <c r="B117" t="s">
        <v>62</v>
      </c>
      <c r="C117">
        <v>1433</v>
      </c>
      <c r="D117">
        <v>74.598743893928827</v>
      </c>
      <c r="E117">
        <v>1.6050244242847174</v>
      </c>
      <c r="F117">
        <v>5.0942079553384509</v>
      </c>
      <c r="G117">
        <v>0.41870202372644805</v>
      </c>
      <c r="H117">
        <v>6.1409630146545702</v>
      </c>
      <c r="I117">
        <v>12.142358688066993</v>
      </c>
      <c r="J117">
        <v>0</v>
      </c>
      <c r="K117">
        <v>27.355198883461266</v>
      </c>
    </row>
    <row r="118" spans="1:11">
      <c r="A118" t="s">
        <v>267</v>
      </c>
      <c r="B118" t="s">
        <v>806</v>
      </c>
      <c r="C118">
        <v>53870</v>
      </c>
      <c r="D118">
        <v>66.209392983107477</v>
      </c>
      <c r="E118">
        <v>7.0911453499164656</v>
      </c>
      <c r="F118">
        <v>5.3202153332095783</v>
      </c>
      <c r="G118">
        <v>0.58845368479673288</v>
      </c>
      <c r="H118">
        <v>7.4345646927789124</v>
      </c>
      <c r="I118">
        <v>13.343233710785224</v>
      </c>
      <c r="J118">
        <v>1.299424540560609E-2</v>
      </c>
      <c r="K118">
        <v>27.425283088917762</v>
      </c>
    </row>
    <row r="119" spans="1:11">
      <c r="A119" t="s">
        <v>289</v>
      </c>
      <c r="B119" t="s">
        <v>1483</v>
      </c>
      <c r="C119">
        <v>4579</v>
      </c>
      <c r="D119">
        <v>56.475212928587027</v>
      </c>
      <c r="E119">
        <v>7.0102642498362098</v>
      </c>
      <c r="F119">
        <v>10.8975758899323</v>
      </c>
      <c r="G119">
        <v>1.1356191308145884</v>
      </c>
      <c r="H119">
        <v>6.7918759554487877</v>
      </c>
      <c r="I119">
        <v>17.667613015942347</v>
      </c>
      <c r="J119">
        <v>2.1838829438742081E-2</v>
      </c>
      <c r="K119">
        <v>24.459488971391131</v>
      </c>
    </row>
    <row r="120" spans="1:11">
      <c r="A120" t="s">
        <v>290</v>
      </c>
      <c r="B120" t="s">
        <v>63</v>
      </c>
      <c r="C120">
        <v>37</v>
      </c>
      <c r="D120">
        <v>100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10.810810810810811</v>
      </c>
    </row>
    <row r="121" spans="1:11">
      <c r="A121" t="s">
        <v>291</v>
      </c>
      <c r="B121" t="s">
        <v>64</v>
      </c>
      <c r="C121">
        <v>20</v>
      </c>
      <c r="D121">
        <v>100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</row>
    <row r="122" spans="1:11">
      <c r="A122" t="s">
        <v>292</v>
      </c>
      <c r="B122" t="s">
        <v>1484</v>
      </c>
      <c r="C122">
        <v>114</v>
      </c>
      <c r="D122">
        <v>100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1.7543859649122806</v>
      </c>
    </row>
    <row r="123" spans="1:11">
      <c r="A123" t="s">
        <v>293</v>
      </c>
      <c r="B123" t="s">
        <v>1485</v>
      </c>
      <c r="C123">
        <v>87</v>
      </c>
      <c r="D123">
        <v>100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34.482758620689658</v>
      </c>
    </row>
    <row r="124" spans="1:11">
      <c r="A124" t="s">
        <v>294</v>
      </c>
      <c r="B124" t="s">
        <v>65</v>
      </c>
      <c r="C124">
        <v>16</v>
      </c>
      <c r="D124">
        <v>100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</row>
    <row r="125" spans="1:11">
      <c r="A125" t="s">
        <v>295</v>
      </c>
      <c r="B125" t="s">
        <v>1486</v>
      </c>
      <c r="C125">
        <v>57</v>
      </c>
      <c r="D125">
        <v>100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>
      <c r="A126" t="s">
        <v>296</v>
      </c>
      <c r="B126" t="s">
        <v>1487</v>
      </c>
      <c r="C126">
        <v>876</v>
      </c>
      <c r="D126">
        <v>71.004566210045667</v>
      </c>
      <c r="E126">
        <v>3.5388127853881275</v>
      </c>
      <c r="F126">
        <v>4.9086757990867573</v>
      </c>
      <c r="G126">
        <v>0.57077625570776247</v>
      </c>
      <c r="H126">
        <v>8.2191780821917799</v>
      </c>
      <c r="I126">
        <v>11.643835616438356</v>
      </c>
      <c r="J126">
        <v>0.11415525114155251</v>
      </c>
      <c r="K126">
        <v>31.849315068493151</v>
      </c>
    </row>
    <row r="127" spans="1:11">
      <c r="A127" t="s">
        <v>297</v>
      </c>
      <c r="B127" t="s">
        <v>1488</v>
      </c>
      <c r="C127">
        <v>101</v>
      </c>
      <c r="D127">
        <v>79.207920792079207</v>
      </c>
      <c r="E127">
        <v>2.9702970297029703</v>
      </c>
      <c r="F127">
        <v>0</v>
      </c>
      <c r="G127">
        <v>0</v>
      </c>
      <c r="H127">
        <v>8.9108910891089099</v>
      </c>
      <c r="I127">
        <v>8.9108910891089099</v>
      </c>
      <c r="J127">
        <v>0</v>
      </c>
      <c r="K127">
        <v>0.99009900990099009</v>
      </c>
    </row>
    <row r="128" spans="1:11">
      <c r="A128" t="s">
        <v>298</v>
      </c>
      <c r="B128" t="s">
        <v>66</v>
      </c>
      <c r="C128">
        <v>6420</v>
      </c>
      <c r="D128">
        <v>64.158878504672899</v>
      </c>
      <c r="E128">
        <v>9.0498442367601246</v>
      </c>
      <c r="F128">
        <v>3.6137071651090342</v>
      </c>
      <c r="G128">
        <v>0.80996884735202501</v>
      </c>
      <c r="H128">
        <v>6.3084112149532707</v>
      </c>
      <c r="I128">
        <v>16.059190031152649</v>
      </c>
      <c r="J128">
        <v>0</v>
      </c>
      <c r="K128">
        <v>23.411214953271028</v>
      </c>
    </row>
    <row r="129" spans="1:11">
      <c r="A129" t="s">
        <v>299</v>
      </c>
      <c r="B129" t="s">
        <v>1489</v>
      </c>
      <c r="C129">
        <v>2394</v>
      </c>
      <c r="D129">
        <v>71.345029239766077</v>
      </c>
      <c r="E129">
        <v>4.8454469507101088</v>
      </c>
      <c r="F129">
        <v>3.091060985797828</v>
      </c>
      <c r="G129">
        <v>0.16708437761069339</v>
      </c>
      <c r="H129">
        <v>8.1453634085213036</v>
      </c>
      <c r="I129">
        <v>12.406015037593985</v>
      </c>
      <c r="J129">
        <v>0</v>
      </c>
      <c r="K129">
        <v>26.023391812865498</v>
      </c>
    </row>
    <row r="130" spans="1:11">
      <c r="A130" t="s">
        <v>300</v>
      </c>
      <c r="B130" t="s">
        <v>1491</v>
      </c>
      <c r="C130">
        <v>2892</v>
      </c>
      <c r="D130">
        <v>60.338865836791143</v>
      </c>
      <c r="E130">
        <v>12.067773167358229</v>
      </c>
      <c r="F130">
        <v>5.809128630705394</v>
      </c>
      <c r="G130">
        <v>0.76071922544951587</v>
      </c>
      <c r="H130">
        <v>8.8865836791147998</v>
      </c>
      <c r="I130">
        <v>12.033195020746888</v>
      </c>
      <c r="J130">
        <v>0.1037344398340249</v>
      </c>
      <c r="K130">
        <v>25.311203319502074</v>
      </c>
    </row>
    <row r="131" spans="1:11">
      <c r="A131" t="s">
        <v>301</v>
      </c>
      <c r="B131" t="s">
        <v>1492</v>
      </c>
      <c r="C131">
        <v>1284</v>
      </c>
      <c r="D131">
        <v>70.482866043613711</v>
      </c>
      <c r="E131">
        <v>5.6074766355140184</v>
      </c>
      <c r="F131">
        <v>6.5420560747663545</v>
      </c>
      <c r="G131">
        <v>0.38940809968847351</v>
      </c>
      <c r="H131">
        <v>7.1651090342679122</v>
      </c>
      <c r="I131">
        <v>9.8130841121495322</v>
      </c>
      <c r="J131">
        <v>0</v>
      </c>
      <c r="K131">
        <v>25.38940809968847</v>
      </c>
    </row>
    <row r="132" spans="1:11">
      <c r="A132" t="s">
        <v>302</v>
      </c>
      <c r="B132" t="s">
        <v>1493</v>
      </c>
      <c r="C132">
        <v>68</v>
      </c>
      <c r="D132">
        <v>98.529411764705884</v>
      </c>
      <c r="E132">
        <v>1.4705882352941175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1.4705882352941175</v>
      </c>
    </row>
    <row r="133" spans="1:11">
      <c r="A133" t="s">
        <v>303</v>
      </c>
      <c r="B133" t="s">
        <v>1494</v>
      </c>
      <c r="C133">
        <v>81</v>
      </c>
      <c r="D133">
        <v>98.76543209876543</v>
      </c>
      <c r="E133">
        <v>0</v>
      </c>
      <c r="F133">
        <v>0</v>
      </c>
      <c r="G133">
        <v>1.2345679012345678</v>
      </c>
      <c r="H133">
        <v>0</v>
      </c>
      <c r="I133">
        <v>0</v>
      </c>
      <c r="J133">
        <v>0</v>
      </c>
      <c r="K133">
        <v>0</v>
      </c>
    </row>
    <row r="134" spans="1:11">
      <c r="A134" t="s">
        <v>304</v>
      </c>
      <c r="B134" t="s">
        <v>67</v>
      </c>
      <c r="C134">
        <v>61</v>
      </c>
      <c r="D134">
        <v>100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</row>
    <row r="135" spans="1:11">
      <c r="A135" t="s">
        <v>305</v>
      </c>
      <c r="B135" t="s">
        <v>68</v>
      </c>
      <c r="C135">
        <v>1492</v>
      </c>
      <c r="D135">
        <v>73.257372654155489</v>
      </c>
      <c r="E135">
        <v>4.4906166219839143</v>
      </c>
      <c r="F135">
        <v>6.1662198391420908</v>
      </c>
      <c r="G135">
        <v>0.80428954423592491</v>
      </c>
      <c r="H135">
        <v>4.2895442359249332</v>
      </c>
      <c r="I135">
        <v>10.991957104557642</v>
      </c>
      <c r="J135">
        <v>0</v>
      </c>
      <c r="K135">
        <v>23.458445040214475</v>
      </c>
    </row>
    <row r="136" spans="1:11">
      <c r="A136" t="s">
        <v>306</v>
      </c>
      <c r="B136" t="s">
        <v>1495</v>
      </c>
      <c r="C136">
        <v>1617</v>
      </c>
      <c r="D136">
        <v>65.800865800865807</v>
      </c>
      <c r="E136">
        <v>6.4935064935064926</v>
      </c>
      <c r="F136">
        <v>6.0606060606060606</v>
      </c>
      <c r="G136">
        <v>0.55658627087198509</v>
      </c>
      <c r="H136">
        <v>5.875077303648732</v>
      </c>
      <c r="I136">
        <v>15.213358070500927</v>
      </c>
      <c r="J136">
        <v>0</v>
      </c>
      <c r="K136">
        <v>42.238713667285097</v>
      </c>
    </row>
    <row r="137" spans="1:11">
      <c r="A137" t="s">
        <v>307</v>
      </c>
      <c r="B137" t="s">
        <v>1496</v>
      </c>
      <c r="C137">
        <v>215</v>
      </c>
      <c r="D137">
        <v>67.906976744186039</v>
      </c>
      <c r="E137">
        <v>6.5116279069767442</v>
      </c>
      <c r="F137">
        <v>7.441860465116279</v>
      </c>
      <c r="G137">
        <v>0</v>
      </c>
      <c r="H137">
        <v>10.232558139534884</v>
      </c>
      <c r="I137">
        <v>7.9069767441860463</v>
      </c>
      <c r="J137">
        <v>0</v>
      </c>
      <c r="K137">
        <v>36.279069767441861</v>
      </c>
    </row>
    <row r="138" spans="1:11">
      <c r="A138" t="s">
        <v>308</v>
      </c>
      <c r="B138" t="s">
        <v>69</v>
      </c>
      <c r="C138">
        <v>1305</v>
      </c>
      <c r="D138">
        <v>73.793103448275872</v>
      </c>
      <c r="E138">
        <v>1.6858237547892718</v>
      </c>
      <c r="F138">
        <v>3.3716475095785436</v>
      </c>
      <c r="G138">
        <v>7.6628352490421464E-2</v>
      </c>
      <c r="H138">
        <v>8.6590038314176248</v>
      </c>
      <c r="I138">
        <v>12.413793103448276</v>
      </c>
      <c r="J138">
        <v>0</v>
      </c>
      <c r="K138">
        <v>34.252873563218387</v>
      </c>
    </row>
    <row r="139" spans="1:11">
      <c r="A139" t="s">
        <v>309</v>
      </c>
      <c r="B139" t="s">
        <v>1504</v>
      </c>
      <c r="C139">
        <v>73</v>
      </c>
      <c r="D139">
        <v>100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</row>
    <row r="140" spans="1:11">
      <c r="A140" t="s">
        <v>310</v>
      </c>
      <c r="B140" t="s">
        <v>1499</v>
      </c>
      <c r="C140">
        <v>193</v>
      </c>
      <c r="D140">
        <v>86.52849740932642</v>
      </c>
      <c r="E140">
        <v>1.0362694300518136</v>
      </c>
      <c r="F140">
        <v>4.6632124352331603</v>
      </c>
      <c r="G140">
        <v>0.5181347150259068</v>
      </c>
      <c r="H140">
        <v>0</v>
      </c>
      <c r="I140">
        <v>7.2538860103626934</v>
      </c>
      <c r="J140">
        <v>0</v>
      </c>
      <c r="K140">
        <v>14.507772020725387</v>
      </c>
    </row>
    <row r="141" spans="1:11">
      <c r="A141" t="s">
        <v>878</v>
      </c>
      <c r="B141" t="s">
        <v>1463</v>
      </c>
      <c r="C141">
        <v>7</v>
      </c>
      <c r="D141">
        <v>100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</row>
    <row r="142" spans="1:11">
      <c r="A142" t="s">
        <v>879</v>
      </c>
      <c r="B142" t="s">
        <v>1502</v>
      </c>
      <c r="C142">
        <v>3537</v>
      </c>
      <c r="D142">
        <v>66.921119592875328</v>
      </c>
      <c r="E142">
        <v>6.1634153237206677</v>
      </c>
      <c r="F142">
        <v>3.5340684195646026</v>
      </c>
      <c r="G142">
        <v>0.5654509471303365</v>
      </c>
      <c r="H142">
        <v>8.5665818490245975</v>
      </c>
      <c r="I142">
        <v>14.221091320327961</v>
      </c>
      <c r="J142">
        <v>2.8272547356516822E-2</v>
      </c>
      <c r="K142">
        <v>23.21176137970031</v>
      </c>
    </row>
    <row r="143" spans="1:11">
      <c r="A143" t="s">
        <v>880</v>
      </c>
      <c r="B143" t="s">
        <v>1465</v>
      </c>
      <c r="C143">
        <v>982</v>
      </c>
      <c r="D143">
        <v>64.358452138492879</v>
      </c>
      <c r="E143">
        <v>8.7576374745417525</v>
      </c>
      <c r="F143">
        <v>5.9063136456211813</v>
      </c>
      <c r="G143">
        <v>0.40733197556008144</v>
      </c>
      <c r="H143">
        <v>6.4154786150712839</v>
      </c>
      <c r="I143">
        <v>14.15478615071283</v>
      </c>
      <c r="J143">
        <v>0</v>
      </c>
      <c r="K143">
        <v>25.152749490835031</v>
      </c>
    </row>
    <row r="144" spans="1:11">
      <c r="A144" t="s">
        <v>881</v>
      </c>
      <c r="B144" t="s">
        <v>1466</v>
      </c>
      <c r="C144">
        <v>28</v>
      </c>
      <c r="D144">
        <v>100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</row>
    <row r="145" spans="1:11">
      <c r="A145" t="s">
        <v>882</v>
      </c>
      <c r="B145" t="s">
        <v>1503</v>
      </c>
      <c r="C145">
        <v>13</v>
      </c>
      <c r="D145">
        <v>100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</row>
    <row r="146" spans="1:11">
      <c r="A146" t="s">
        <v>883</v>
      </c>
      <c r="B146" t="s">
        <v>1467</v>
      </c>
      <c r="C146">
        <v>9</v>
      </c>
      <c r="D146">
        <v>100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11.111111111111111</v>
      </c>
    </row>
    <row r="147" spans="1:11">
      <c r="A147" t="s">
        <v>884</v>
      </c>
      <c r="B147" t="s">
        <v>1468</v>
      </c>
      <c r="C147">
        <v>39</v>
      </c>
      <c r="D147">
        <v>100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</row>
    <row r="148" spans="1:11">
      <c r="A148" t="s">
        <v>885</v>
      </c>
      <c r="B148" t="s">
        <v>1470</v>
      </c>
      <c r="C148">
        <v>875</v>
      </c>
      <c r="D148">
        <v>65.142857142857153</v>
      </c>
      <c r="E148">
        <v>3.3142857142857141</v>
      </c>
      <c r="F148">
        <v>8</v>
      </c>
      <c r="G148">
        <v>0.91428571428571437</v>
      </c>
      <c r="H148">
        <v>8.6857142857142851</v>
      </c>
      <c r="I148">
        <v>13.942857142857143</v>
      </c>
      <c r="J148">
        <v>0</v>
      </c>
      <c r="K148">
        <v>29.6</v>
      </c>
    </row>
    <row r="149" spans="1:11">
      <c r="A149" t="s">
        <v>886</v>
      </c>
      <c r="B149" t="s">
        <v>1471</v>
      </c>
      <c r="C149">
        <v>989</v>
      </c>
      <c r="D149">
        <v>73.205257836198172</v>
      </c>
      <c r="E149">
        <v>4.2467138523761374</v>
      </c>
      <c r="F149">
        <v>7.5834175935288171</v>
      </c>
      <c r="G149">
        <v>0.50556117290192115</v>
      </c>
      <c r="H149">
        <v>5.6622851365015165</v>
      </c>
      <c r="I149">
        <v>8.7967644084934271</v>
      </c>
      <c r="J149">
        <v>0</v>
      </c>
      <c r="K149">
        <v>31.749241658240646</v>
      </c>
    </row>
    <row r="150" spans="1:11">
      <c r="A150" t="s">
        <v>887</v>
      </c>
      <c r="B150" t="s">
        <v>1472</v>
      </c>
      <c r="C150">
        <v>2075</v>
      </c>
      <c r="D150">
        <v>58.361445783132524</v>
      </c>
      <c r="E150">
        <v>5.6385542168674698</v>
      </c>
      <c r="F150">
        <v>8.3373493975903621</v>
      </c>
      <c r="G150">
        <v>0.33734939759036142</v>
      </c>
      <c r="H150">
        <v>12.289156626506024</v>
      </c>
      <c r="I150">
        <v>15.036144578313253</v>
      </c>
      <c r="J150">
        <v>0</v>
      </c>
      <c r="K150">
        <v>32.192771084337352</v>
      </c>
    </row>
    <row r="151" spans="1:11">
      <c r="A151" t="s">
        <v>888</v>
      </c>
      <c r="B151" t="s">
        <v>1473</v>
      </c>
      <c r="C151">
        <v>2961</v>
      </c>
      <c r="D151">
        <v>71.800067544748387</v>
      </c>
      <c r="E151">
        <v>4.593042890915231</v>
      </c>
      <c r="F151">
        <v>3.275920297196893</v>
      </c>
      <c r="G151">
        <v>0.43904086457277941</v>
      </c>
      <c r="H151">
        <v>7.1259709557581905</v>
      </c>
      <c r="I151">
        <v>12.732185072610605</v>
      </c>
      <c r="J151">
        <v>3.3772374197906123E-2</v>
      </c>
      <c r="K151">
        <v>21.98581560283688</v>
      </c>
    </row>
    <row r="152" spans="1:11">
      <c r="A152" t="s">
        <v>889</v>
      </c>
      <c r="B152" t="s">
        <v>1474</v>
      </c>
      <c r="C152">
        <v>4628</v>
      </c>
      <c r="D152">
        <v>61.754537597234226</v>
      </c>
      <c r="E152">
        <v>8.9455488331892834</v>
      </c>
      <c r="F152">
        <v>5.0561797752808983</v>
      </c>
      <c r="G152">
        <v>0.5617977528089888</v>
      </c>
      <c r="H152">
        <v>7.2817631806395848</v>
      </c>
      <c r="I152">
        <v>16.400172860847018</v>
      </c>
      <c r="J152">
        <v>0</v>
      </c>
      <c r="K152">
        <v>34.78824546240277</v>
      </c>
    </row>
    <row r="153" spans="1:11">
      <c r="A153" t="s">
        <v>890</v>
      </c>
      <c r="B153" t="s">
        <v>1475</v>
      </c>
      <c r="C153">
        <v>2780</v>
      </c>
      <c r="D153">
        <v>67.158273381294961</v>
      </c>
      <c r="E153">
        <v>6.2949640287769784</v>
      </c>
      <c r="F153">
        <v>6.8705035971223012</v>
      </c>
      <c r="G153">
        <v>1.0071942446043165</v>
      </c>
      <c r="H153">
        <v>8.129496402877697</v>
      </c>
      <c r="I153">
        <v>10.503597122302159</v>
      </c>
      <c r="J153">
        <v>3.5971223021582732E-2</v>
      </c>
      <c r="K153">
        <v>23.920863309352519</v>
      </c>
    </row>
    <row r="154" spans="1:11">
      <c r="A154" t="s">
        <v>891</v>
      </c>
      <c r="B154" t="s">
        <v>1476</v>
      </c>
      <c r="C154">
        <v>3402</v>
      </c>
      <c r="D154">
        <v>54.556143445032333</v>
      </c>
      <c r="E154">
        <v>13.756613756613756</v>
      </c>
      <c r="F154">
        <v>4.9088771310993531</v>
      </c>
      <c r="G154">
        <v>0.35273368606701938</v>
      </c>
      <c r="H154">
        <v>9.8177542621987062</v>
      </c>
      <c r="I154">
        <v>16.607877718988831</v>
      </c>
      <c r="J154">
        <v>0</v>
      </c>
      <c r="K154">
        <v>25.925925925925924</v>
      </c>
    </row>
    <row r="155" spans="1:11">
      <c r="A155" t="s">
        <v>892</v>
      </c>
      <c r="B155" t="s">
        <v>1477</v>
      </c>
      <c r="C155">
        <v>240</v>
      </c>
      <c r="D155">
        <v>65</v>
      </c>
      <c r="E155">
        <v>9.1666666666666661</v>
      </c>
      <c r="F155">
        <v>5.416666666666667</v>
      </c>
      <c r="G155">
        <v>0.41666666666666669</v>
      </c>
      <c r="H155">
        <v>5.416666666666667</v>
      </c>
      <c r="I155">
        <v>14.583333333333334</v>
      </c>
      <c r="J155">
        <v>0</v>
      </c>
      <c r="K155">
        <v>30.416666666666664</v>
      </c>
    </row>
    <row r="156" spans="1:11">
      <c r="A156" t="s">
        <v>893</v>
      </c>
      <c r="B156" t="s">
        <v>1478</v>
      </c>
      <c r="C156">
        <v>1926</v>
      </c>
      <c r="D156">
        <v>63.084112149532714</v>
      </c>
      <c r="E156">
        <v>6.1786085150571131</v>
      </c>
      <c r="F156">
        <v>5.7632398753894076</v>
      </c>
      <c r="G156">
        <v>0.72689511941848395</v>
      </c>
      <c r="H156">
        <v>8.5150571131879538</v>
      </c>
      <c r="I156">
        <v>15.732087227414329</v>
      </c>
      <c r="J156">
        <v>0</v>
      </c>
      <c r="K156">
        <v>31.775700934579437</v>
      </c>
    </row>
    <row r="157" spans="1:11">
      <c r="A157" t="s">
        <v>894</v>
      </c>
      <c r="B157" t="s">
        <v>1479</v>
      </c>
      <c r="C157">
        <v>36</v>
      </c>
      <c r="D157">
        <v>100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</row>
    <row r="158" spans="1:11">
      <c r="A158" t="s">
        <v>895</v>
      </c>
      <c r="B158" t="s">
        <v>60</v>
      </c>
      <c r="C158">
        <v>10</v>
      </c>
      <c r="D158">
        <v>100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</row>
    <row r="159" spans="1:11">
      <c r="A159" t="s">
        <v>896</v>
      </c>
      <c r="B159" t="s">
        <v>802</v>
      </c>
      <c r="C159">
        <v>14</v>
      </c>
      <c r="D159">
        <v>85.714285714285708</v>
      </c>
      <c r="E159">
        <v>0</v>
      </c>
      <c r="F159">
        <v>0</v>
      </c>
      <c r="G159">
        <v>7.1428571428571423</v>
      </c>
      <c r="H159">
        <v>7.1428571428571423</v>
      </c>
      <c r="I159">
        <v>0</v>
      </c>
      <c r="J159">
        <v>0</v>
      </c>
      <c r="K159">
        <v>0</v>
      </c>
    </row>
    <row r="160" spans="1:11">
      <c r="A160" t="s">
        <v>897</v>
      </c>
      <c r="B160" t="s">
        <v>61</v>
      </c>
      <c r="C160">
        <v>3500</v>
      </c>
      <c r="D160">
        <v>68.742857142857133</v>
      </c>
      <c r="E160">
        <v>6.3428571428571434</v>
      </c>
      <c r="F160">
        <v>4.371428571428571</v>
      </c>
      <c r="G160">
        <v>0.5714285714285714</v>
      </c>
      <c r="H160">
        <v>9.4571428571428573</v>
      </c>
      <c r="I160">
        <v>10.514285714285714</v>
      </c>
      <c r="J160">
        <v>0</v>
      </c>
      <c r="K160">
        <v>28.742857142857144</v>
      </c>
    </row>
    <row r="161" spans="1:11">
      <c r="A161" t="s">
        <v>898</v>
      </c>
      <c r="B161" t="s">
        <v>62</v>
      </c>
      <c r="C161">
        <v>1396</v>
      </c>
      <c r="D161">
        <v>74.785100286532952</v>
      </c>
      <c r="E161">
        <v>1.9340974212034383</v>
      </c>
      <c r="F161">
        <v>4.1547277936962752</v>
      </c>
      <c r="G161">
        <v>0.57306590257879653</v>
      </c>
      <c r="H161">
        <v>7.2349570200573057</v>
      </c>
      <c r="I161">
        <v>11.318051575931232</v>
      </c>
      <c r="J161">
        <v>0</v>
      </c>
      <c r="K161">
        <v>21.848137535816619</v>
      </c>
    </row>
    <row r="162" spans="1:11">
      <c r="A162" t="s">
        <v>899</v>
      </c>
      <c r="B162" t="s">
        <v>806</v>
      </c>
      <c r="C162">
        <v>52282</v>
      </c>
      <c r="D162">
        <v>65.089323285260704</v>
      </c>
      <c r="E162">
        <v>6.8493936727745686</v>
      </c>
      <c r="F162">
        <v>5.451206916338319</v>
      </c>
      <c r="G162">
        <v>0.53173176236563258</v>
      </c>
      <c r="H162">
        <v>7.9090317891434907</v>
      </c>
      <c r="I162">
        <v>14.157836349030259</v>
      </c>
      <c r="J162">
        <v>1.1476225087028041E-2</v>
      </c>
      <c r="K162">
        <v>26.754906086224707</v>
      </c>
    </row>
    <row r="163" spans="1:11">
      <c r="A163" t="s">
        <v>900</v>
      </c>
      <c r="B163" t="s">
        <v>1483</v>
      </c>
      <c r="C163">
        <v>4208</v>
      </c>
      <c r="D163">
        <v>54.800380228136881</v>
      </c>
      <c r="E163">
        <v>6.4638783269961975</v>
      </c>
      <c r="F163">
        <v>10.860266159695819</v>
      </c>
      <c r="G163">
        <v>0.73669201520912542</v>
      </c>
      <c r="H163">
        <v>6.7728136882129277</v>
      </c>
      <c r="I163">
        <v>20.318441064638783</v>
      </c>
      <c r="J163">
        <v>4.7528517110266157E-2</v>
      </c>
      <c r="K163">
        <v>26.829847908745247</v>
      </c>
    </row>
    <row r="164" spans="1:11">
      <c r="A164" t="s">
        <v>901</v>
      </c>
      <c r="B164" t="s">
        <v>63</v>
      </c>
      <c r="C164">
        <v>39</v>
      </c>
      <c r="D164">
        <v>100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25.641025641025639</v>
      </c>
    </row>
    <row r="165" spans="1:11">
      <c r="A165" t="s">
        <v>902</v>
      </c>
      <c r="B165" t="s">
        <v>64</v>
      </c>
      <c r="C165">
        <v>18</v>
      </c>
      <c r="D165">
        <v>100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5.5555555555555554</v>
      </c>
    </row>
    <row r="166" spans="1:11">
      <c r="A166" t="s">
        <v>903</v>
      </c>
      <c r="B166" t="s">
        <v>1484</v>
      </c>
      <c r="C166">
        <v>110</v>
      </c>
      <c r="D166">
        <v>100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0.90909090909090906</v>
      </c>
    </row>
    <row r="167" spans="1:11">
      <c r="A167" t="s">
        <v>904</v>
      </c>
      <c r="B167" t="s">
        <v>1485</v>
      </c>
      <c r="C167">
        <v>78</v>
      </c>
      <c r="D167">
        <v>100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46.153846153846153</v>
      </c>
    </row>
    <row r="168" spans="1:11">
      <c r="A168" t="s">
        <v>905</v>
      </c>
      <c r="B168" t="s">
        <v>65</v>
      </c>
      <c r="C168">
        <v>19</v>
      </c>
      <c r="D168">
        <v>100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10.526315789473683</v>
      </c>
    </row>
    <row r="169" spans="1:11">
      <c r="A169" t="s">
        <v>906</v>
      </c>
      <c r="B169" t="s">
        <v>1486</v>
      </c>
      <c r="C169">
        <v>56</v>
      </c>
      <c r="D169">
        <v>100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</row>
    <row r="170" spans="1:11">
      <c r="A170" t="s">
        <v>907</v>
      </c>
      <c r="B170" t="s">
        <v>1487</v>
      </c>
      <c r="C170">
        <v>834</v>
      </c>
      <c r="D170">
        <v>71.702637889688248</v>
      </c>
      <c r="E170">
        <v>4.9160671462829733</v>
      </c>
      <c r="F170">
        <v>6.1151079136690649</v>
      </c>
      <c r="G170">
        <v>0.71942446043165476</v>
      </c>
      <c r="H170">
        <v>6.8345323741007196</v>
      </c>
      <c r="I170">
        <v>9.5923261390887298</v>
      </c>
      <c r="J170">
        <v>0.1199040767386091</v>
      </c>
      <c r="K170">
        <v>35.37170263788969</v>
      </c>
    </row>
    <row r="171" spans="1:11">
      <c r="A171" t="s">
        <v>908</v>
      </c>
      <c r="B171" t="s">
        <v>1488</v>
      </c>
      <c r="C171">
        <v>94</v>
      </c>
      <c r="D171">
        <v>76.59574468085107</v>
      </c>
      <c r="E171">
        <v>2.1276595744680851</v>
      </c>
      <c r="F171">
        <v>1.0638297872340425</v>
      </c>
      <c r="G171">
        <v>0</v>
      </c>
      <c r="H171">
        <v>12.76595744680851</v>
      </c>
      <c r="I171">
        <v>7.4468085106382977</v>
      </c>
      <c r="J171">
        <v>0</v>
      </c>
      <c r="K171">
        <v>5.3191489361702127</v>
      </c>
    </row>
    <row r="172" spans="1:11">
      <c r="A172" t="s">
        <v>909</v>
      </c>
      <c r="B172" t="s">
        <v>66</v>
      </c>
      <c r="C172">
        <v>6101</v>
      </c>
      <c r="D172">
        <v>63.710867070971979</v>
      </c>
      <c r="E172">
        <v>9.7688903458449445</v>
      </c>
      <c r="F172">
        <v>3.5240124569742668</v>
      </c>
      <c r="G172">
        <v>0.49172266841501394</v>
      </c>
      <c r="H172">
        <v>6.9168988690378628</v>
      </c>
      <c r="I172">
        <v>15.587608588755941</v>
      </c>
      <c r="J172">
        <v>0</v>
      </c>
      <c r="K172">
        <v>22.078347811834124</v>
      </c>
    </row>
    <row r="173" spans="1:11">
      <c r="A173" t="s">
        <v>910</v>
      </c>
      <c r="B173" t="s">
        <v>1489</v>
      </c>
      <c r="C173">
        <v>2364</v>
      </c>
      <c r="D173">
        <v>70.262267343485618</v>
      </c>
      <c r="E173">
        <v>4.8646362098138747</v>
      </c>
      <c r="F173">
        <v>3.0456852791878175</v>
      </c>
      <c r="G173">
        <v>0.29610829103214892</v>
      </c>
      <c r="H173">
        <v>8.7563451776649739</v>
      </c>
      <c r="I173">
        <v>12.774957698815568</v>
      </c>
      <c r="J173">
        <v>0</v>
      </c>
      <c r="K173">
        <v>25.846023688663283</v>
      </c>
    </row>
    <row r="174" spans="1:11">
      <c r="A174" t="s">
        <v>911</v>
      </c>
      <c r="B174" t="s">
        <v>1491</v>
      </c>
      <c r="C174">
        <v>2790</v>
      </c>
      <c r="D174">
        <v>63.010752688172047</v>
      </c>
      <c r="E174">
        <v>8.8530465949820787</v>
      </c>
      <c r="F174">
        <v>5.3405017921146953</v>
      </c>
      <c r="G174">
        <v>0.53763440860215062</v>
      </c>
      <c r="H174">
        <v>9.1756272401433687</v>
      </c>
      <c r="I174">
        <v>13.082437275985665</v>
      </c>
      <c r="J174">
        <v>0</v>
      </c>
      <c r="K174">
        <v>26.559139784946233</v>
      </c>
    </row>
    <row r="175" spans="1:11">
      <c r="A175" t="s">
        <v>912</v>
      </c>
      <c r="B175" t="s">
        <v>1492</v>
      </c>
      <c r="C175">
        <v>1203</v>
      </c>
      <c r="D175">
        <v>68.994181213632586</v>
      </c>
      <c r="E175">
        <v>4.5719035743973402</v>
      </c>
      <c r="F175">
        <v>7.065669160432253</v>
      </c>
      <c r="G175">
        <v>0.24937655860349126</v>
      </c>
      <c r="H175">
        <v>7.3981712385702405</v>
      </c>
      <c r="I175">
        <v>11.720698254364089</v>
      </c>
      <c r="J175">
        <v>0</v>
      </c>
      <c r="K175">
        <v>25.852036575228592</v>
      </c>
    </row>
    <row r="176" spans="1:11">
      <c r="A176" t="s">
        <v>913</v>
      </c>
      <c r="B176" t="s">
        <v>1493</v>
      </c>
      <c r="C176">
        <v>83</v>
      </c>
      <c r="D176">
        <v>100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3.6144578313253009</v>
      </c>
    </row>
    <row r="177" spans="1:11">
      <c r="A177" t="s">
        <v>914</v>
      </c>
      <c r="B177" t="s">
        <v>1494</v>
      </c>
      <c r="C177">
        <v>84</v>
      </c>
      <c r="D177">
        <v>100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</row>
    <row r="178" spans="1:11">
      <c r="A178" t="s">
        <v>915</v>
      </c>
      <c r="B178" t="s">
        <v>67</v>
      </c>
      <c r="C178">
        <v>43</v>
      </c>
      <c r="D178">
        <v>100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</row>
    <row r="179" spans="1:11">
      <c r="A179" t="s">
        <v>916</v>
      </c>
      <c r="B179" t="s">
        <v>68</v>
      </c>
      <c r="C179">
        <v>1488</v>
      </c>
      <c r="D179">
        <v>72.58064516129032</v>
      </c>
      <c r="E179">
        <v>4.099462365591398</v>
      </c>
      <c r="F179">
        <v>5.241935483870968</v>
      </c>
      <c r="G179">
        <v>0.33602150537634407</v>
      </c>
      <c r="H179">
        <v>4.637096774193548</v>
      </c>
      <c r="I179">
        <v>13.104838709677418</v>
      </c>
      <c r="J179">
        <v>0</v>
      </c>
      <c r="K179">
        <v>25.60483870967742</v>
      </c>
    </row>
    <row r="180" spans="1:11">
      <c r="A180" t="s">
        <v>917</v>
      </c>
      <c r="B180" t="s">
        <v>1495</v>
      </c>
      <c r="C180">
        <v>1557</v>
      </c>
      <c r="D180">
        <v>61.464354527938347</v>
      </c>
      <c r="E180">
        <v>4.8169556840077075</v>
      </c>
      <c r="F180">
        <v>8.2209377007064859</v>
      </c>
      <c r="G180">
        <v>0.64226075786769421</v>
      </c>
      <c r="H180">
        <v>7.8998073217726397</v>
      </c>
      <c r="I180">
        <v>16.955684007707127</v>
      </c>
      <c r="J180">
        <v>0</v>
      </c>
      <c r="K180">
        <v>28.837508028259474</v>
      </c>
    </row>
    <row r="181" spans="1:11">
      <c r="A181" t="s">
        <v>918</v>
      </c>
      <c r="B181" t="s">
        <v>1496</v>
      </c>
      <c r="C181">
        <v>197</v>
      </c>
      <c r="D181">
        <v>66.497461928934015</v>
      </c>
      <c r="E181">
        <v>6.5989847715736047</v>
      </c>
      <c r="F181">
        <v>6.091370558375635</v>
      </c>
      <c r="G181">
        <v>0.50761421319796951</v>
      </c>
      <c r="H181">
        <v>7.1065989847715745</v>
      </c>
      <c r="I181">
        <v>13.197969543147209</v>
      </c>
      <c r="J181">
        <v>0</v>
      </c>
      <c r="K181">
        <v>33.502538071065992</v>
      </c>
    </row>
    <row r="182" spans="1:11">
      <c r="A182" t="s">
        <v>919</v>
      </c>
      <c r="B182" t="s">
        <v>69</v>
      </c>
      <c r="C182">
        <v>1229</v>
      </c>
      <c r="D182">
        <v>66.151342554922692</v>
      </c>
      <c r="E182">
        <v>2.3596419853539463</v>
      </c>
      <c r="F182">
        <v>5.3702196908055333</v>
      </c>
      <c r="G182">
        <v>0.24410089503661514</v>
      </c>
      <c r="H182">
        <v>10.577705451586656</v>
      </c>
      <c r="I182">
        <v>15.296989422294549</v>
      </c>
      <c r="J182">
        <v>0</v>
      </c>
      <c r="K182">
        <v>37.998372660699758</v>
      </c>
    </row>
    <row r="183" spans="1:11">
      <c r="A183" t="s">
        <v>920</v>
      </c>
      <c r="B183" t="s">
        <v>1504</v>
      </c>
      <c r="C183">
        <v>96</v>
      </c>
      <c r="D183">
        <v>100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4.1666666666666661</v>
      </c>
    </row>
    <row r="184" spans="1:11">
      <c r="A184" t="s">
        <v>921</v>
      </c>
      <c r="B184" t="s">
        <v>1499</v>
      </c>
      <c r="C184">
        <v>144</v>
      </c>
      <c r="D184">
        <v>86.805555555555557</v>
      </c>
      <c r="E184">
        <v>0</v>
      </c>
      <c r="F184">
        <v>7.6388888888888893</v>
      </c>
      <c r="G184">
        <v>0</v>
      </c>
      <c r="H184">
        <v>0</v>
      </c>
      <c r="I184">
        <v>5.5555555555555554</v>
      </c>
      <c r="J184">
        <v>0</v>
      </c>
      <c r="K184">
        <v>10.416666666666668</v>
      </c>
    </row>
    <row r="185" spans="1:11">
      <c r="A185" t="s">
        <v>922</v>
      </c>
      <c r="B185" t="s">
        <v>1463</v>
      </c>
      <c r="C185">
        <v>6</v>
      </c>
      <c r="D185">
        <v>100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</row>
    <row r="186" spans="1:11">
      <c r="A186" t="s">
        <v>923</v>
      </c>
      <c r="B186" t="s">
        <v>1502</v>
      </c>
      <c r="C186">
        <v>3474</v>
      </c>
      <c r="D186">
        <v>63.586643638457105</v>
      </c>
      <c r="E186">
        <v>6.0161197466896947</v>
      </c>
      <c r="F186">
        <v>4.6344271732872766</v>
      </c>
      <c r="G186">
        <v>0.77720207253886009</v>
      </c>
      <c r="H186">
        <v>9.873344847438112</v>
      </c>
      <c r="I186">
        <v>15.054691997697178</v>
      </c>
      <c r="J186">
        <v>5.7570523891767422E-2</v>
      </c>
      <c r="K186">
        <v>20.523891767415083</v>
      </c>
    </row>
    <row r="187" spans="1:11">
      <c r="A187" t="s">
        <v>924</v>
      </c>
      <c r="B187" t="s">
        <v>1465</v>
      </c>
      <c r="C187">
        <v>1057</v>
      </c>
      <c r="D187">
        <v>64.333017975402086</v>
      </c>
      <c r="E187">
        <v>7.8524124881740782</v>
      </c>
      <c r="F187">
        <v>6.338694418164617</v>
      </c>
      <c r="G187">
        <v>9.46073793755913E-2</v>
      </c>
      <c r="H187">
        <v>6.8117313150425742</v>
      </c>
      <c r="I187">
        <v>14.474929044465467</v>
      </c>
      <c r="J187">
        <v>9.46073793755913E-2</v>
      </c>
      <c r="K187">
        <v>26.395458845789971</v>
      </c>
    </row>
    <row r="188" spans="1:11">
      <c r="A188" t="s">
        <v>925</v>
      </c>
      <c r="B188" t="s">
        <v>1466</v>
      </c>
      <c r="C188">
        <v>24</v>
      </c>
      <c r="D188">
        <v>100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</row>
    <row r="189" spans="1:11">
      <c r="A189" t="s">
        <v>926</v>
      </c>
      <c r="B189" t="s">
        <v>1503</v>
      </c>
      <c r="C189">
        <v>14</v>
      </c>
      <c r="D189">
        <v>100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</row>
    <row r="190" spans="1:11">
      <c r="A190" t="s">
        <v>927</v>
      </c>
      <c r="B190" t="s">
        <v>1467</v>
      </c>
      <c r="C190">
        <v>12</v>
      </c>
      <c r="D190">
        <v>100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</row>
    <row r="191" spans="1:11">
      <c r="A191" t="s">
        <v>928</v>
      </c>
      <c r="B191" t="s">
        <v>1468</v>
      </c>
      <c r="C191">
        <v>50</v>
      </c>
      <c r="D191">
        <v>98</v>
      </c>
      <c r="E191">
        <v>2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</row>
    <row r="192" spans="1:11">
      <c r="A192" t="s">
        <v>929</v>
      </c>
      <c r="B192" t="s">
        <v>1470</v>
      </c>
      <c r="C192">
        <v>815</v>
      </c>
      <c r="D192">
        <v>63.926380368098158</v>
      </c>
      <c r="E192">
        <v>3.6809815950920246</v>
      </c>
      <c r="F192">
        <v>9.0797546012269947</v>
      </c>
      <c r="G192">
        <v>0.245398773006135</v>
      </c>
      <c r="H192">
        <v>9.2024539877300615</v>
      </c>
      <c r="I192">
        <v>13.865030674846626</v>
      </c>
      <c r="J192">
        <v>0</v>
      </c>
      <c r="K192">
        <v>30.306748466257673</v>
      </c>
    </row>
    <row r="193" spans="1:11">
      <c r="A193" t="s">
        <v>930</v>
      </c>
      <c r="B193" t="s">
        <v>1471</v>
      </c>
      <c r="C193">
        <v>888</v>
      </c>
      <c r="D193">
        <v>73.423423423423429</v>
      </c>
      <c r="E193">
        <v>3.4909909909909906</v>
      </c>
      <c r="F193">
        <v>5.7432432432432439</v>
      </c>
      <c r="G193">
        <v>0.33783783783783783</v>
      </c>
      <c r="H193">
        <v>6.8693693693693696</v>
      </c>
      <c r="I193">
        <v>10.135135135135135</v>
      </c>
      <c r="J193">
        <v>0</v>
      </c>
      <c r="K193">
        <v>42.454954954954957</v>
      </c>
    </row>
    <row r="194" spans="1:11">
      <c r="A194" t="s">
        <v>931</v>
      </c>
      <c r="B194" t="s">
        <v>1472</v>
      </c>
      <c r="C194">
        <v>1980</v>
      </c>
      <c r="D194">
        <v>54.848484848484844</v>
      </c>
      <c r="E194">
        <v>8.4343434343434343</v>
      </c>
      <c r="F194">
        <v>6.7676767676767682</v>
      </c>
      <c r="G194">
        <v>0.50505050505050508</v>
      </c>
      <c r="H194">
        <v>13.787878787878787</v>
      </c>
      <c r="I194">
        <v>15.656565656565657</v>
      </c>
      <c r="J194">
        <v>0</v>
      </c>
      <c r="K194">
        <v>32.727272727272727</v>
      </c>
    </row>
    <row r="195" spans="1:11">
      <c r="A195" t="s">
        <v>932</v>
      </c>
      <c r="B195" t="s">
        <v>1473</v>
      </c>
      <c r="C195">
        <v>2983</v>
      </c>
      <c r="D195">
        <v>72.008045591686226</v>
      </c>
      <c r="E195">
        <v>4.7938317130405634</v>
      </c>
      <c r="F195">
        <v>2.1790144150184378</v>
      </c>
      <c r="G195">
        <v>0.63694267515923575</v>
      </c>
      <c r="H195">
        <v>7.7774052966811933</v>
      </c>
      <c r="I195">
        <v>12.571237009721756</v>
      </c>
      <c r="J195">
        <v>3.3523298692591352E-2</v>
      </c>
      <c r="K195">
        <v>21.320817968488097</v>
      </c>
    </row>
    <row r="196" spans="1:11">
      <c r="A196" t="s">
        <v>933</v>
      </c>
      <c r="B196" t="s">
        <v>1474</v>
      </c>
      <c r="C196">
        <v>4449</v>
      </c>
      <c r="D196">
        <v>60.01348617666892</v>
      </c>
      <c r="E196">
        <v>7.4848280512474723</v>
      </c>
      <c r="F196">
        <v>6.3160260732748927</v>
      </c>
      <c r="G196">
        <v>0.49449314452685994</v>
      </c>
      <c r="H196">
        <v>8.383906495841762</v>
      </c>
      <c r="I196">
        <v>17.262306136210384</v>
      </c>
      <c r="J196">
        <v>4.4953922229714539E-2</v>
      </c>
      <c r="K196">
        <v>32.299393122049899</v>
      </c>
    </row>
    <row r="197" spans="1:11">
      <c r="A197" t="s">
        <v>934</v>
      </c>
      <c r="B197" t="s">
        <v>1475</v>
      </c>
      <c r="C197">
        <v>2842</v>
      </c>
      <c r="D197">
        <v>64.919071076706544</v>
      </c>
      <c r="E197">
        <v>6.3335679099225901</v>
      </c>
      <c r="F197">
        <v>6.3687543983110482</v>
      </c>
      <c r="G197">
        <v>0.95003518648838836</v>
      </c>
      <c r="H197">
        <v>8.5503166783954967</v>
      </c>
      <c r="I197">
        <v>12.878254750175932</v>
      </c>
      <c r="J197">
        <v>0</v>
      </c>
      <c r="K197">
        <v>23.293455313159747</v>
      </c>
    </row>
    <row r="198" spans="1:11">
      <c r="A198" t="s">
        <v>935</v>
      </c>
      <c r="B198" t="s">
        <v>1476</v>
      </c>
      <c r="C198">
        <v>3334</v>
      </c>
      <c r="D198">
        <v>55.57888422315537</v>
      </c>
      <c r="E198">
        <v>10.857828434313136</v>
      </c>
      <c r="F198">
        <v>4.6790641871625676</v>
      </c>
      <c r="G198">
        <v>0.4199160167966407</v>
      </c>
      <c r="H198">
        <v>11.457708458308339</v>
      </c>
      <c r="I198">
        <v>17.006598680263949</v>
      </c>
      <c r="J198">
        <v>0</v>
      </c>
      <c r="K198">
        <v>26.004799040191962</v>
      </c>
    </row>
    <row r="199" spans="1:11">
      <c r="A199" t="s">
        <v>936</v>
      </c>
      <c r="B199" t="s">
        <v>1477</v>
      </c>
      <c r="C199">
        <v>212</v>
      </c>
      <c r="D199">
        <v>60.84905660377359</v>
      </c>
      <c r="E199">
        <v>7.0754716981132075</v>
      </c>
      <c r="F199">
        <v>8.0188679245283012</v>
      </c>
      <c r="G199">
        <v>0.47169811320754718</v>
      </c>
      <c r="H199">
        <v>5.1886792452830193</v>
      </c>
      <c r="I199">
        <v>18.39622641509434</v>
      </c>
      <c r="J199">
        <v>0</v>
      </c>
      <c r="K199">
        <v>29.245283018867923</v>
      </c>
    </row>
    <row r="200" spans="1:11">
      <c r="A200" t="s">
        <v>937</v>
      </c>
      <c r="B200" t="s">
        <v>1478</v>
      </c>
      <c r="C200">
        <v>1775</v>
      </c>
      <c r="D200">
        <v>63.549295774647888</v>
      </c>
      <c r="E200">
        <v>5.070422535211268</v>
      </c>
      <c r="F200">
        <v>6.3098591549295771</v>
      </c>
      <c r="G200">
        <v>0.28169014084507044</v>
      </c>
      <c r="H200">
        <v>8.9577464788732399</v>
      </c>
      <c r="I200">
        <v>15.774647887323944</v>
      </c>
      <c r="J200">
        <v>5.6338028169014093E-2</v>
      </c>
      <c r="K200">
        <v>30.084507042253524</v>
      </c>
    </row>
    <row r="201" spans="1:11">
      <c r="A201" t="s">
        <v>938</v>
      </c>
      <c r="B201" t="s">
        <v>1479</v>
      </c>
      <c r="C201">
        <v>24</v>
      </c>
      <c r="D201">
        <v>100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</row>
    <row r="202" spans="1:11">
      <c r="A202" t="s">
        <v>939</v>
      </c>
      <c r="B202" t="s">
        <v>802</v>
      </c>
      <c r="C202">
        <v>17</v>
      </c>
      <c r="D202">
        <v>76.470588235294116</v>
      </c>
      <c r="E202">
        <v>0</v>
      </c>
      <c r="F202">
        <v>0</v>
      </c>
      <c r="G202">
        <v>5.8823529411764701</v>
      </c>
      <c r="H202">
        <v>11.76470588235294</v>
      </c>
      <c r="I202">
        <v>5.8823529411764701</v>
      </c>
      <c r="J202">
        <v>0</v>
      </c>
      <c r="K202">
        <v>0</v>
      </c>
    </row>
    <row r="203" spans="1:11">
      <c r="A203" t="s">
        <v>940</v>
      </c>
      <c r="B203" t="s">
        <v>61</v>
      </c>
      <c r="C203">
        <v>630</v>
      </c>
      <c r="D203">
        <v>68.888888888888886</v>
      </c>
      <c r="E203">
        <v>4.7619047619047619</v>
      </c>
      <c r="F203">
        <v>3.6507936507936511</v>
      </c>
      <c r="G203">
        <v>0.63492063492063489</v>
      </c>
      <c r="H203">
        <v>6.8253968253968251</v>
      </c>
      <c r="I203">
        <v>15.238095238095239</v>
      </c>
      <c r="J203">
        <v>0</v>
      </c>
      <c r="K203">
        <v>35.238095238095241</v>
      </c>
    </row>
    <row r="204" spans="1:11">
      <c r="A204" t="s">
        <v>941</v>
      </c>
      <c r="B204" t="s">
        <v>62</v>
      </c>
      <c r="C204">
        <v>202</v>
      </c>
      <c r="D204">
        <v>73.267326732673268</v>
      </c>
      <c r="E204">
        <v>0.49504950495049505</v>
      </c>
      <c r="F204">
        <v>4.455445544554455</v>
      </c>
      <c r="G204">
        <v>0</v>
      </c>
      <c r="H204">
        <v>7.4257425742574252</v>
      </c>
      <c r="I204">
        <v>14.356435643564355</v>
      </c>
      <c r="J204">
        <v>0</v>
      </c>
      <c r="K204">
        <v>23.267326732673268</v>
      </c>
    </row>
    <row r="205" spans="1:11">
      <c r="A205" t="s">
        <v>942</v>
      </c>
      <c r="B205" t="s">
        <v>1481</v>
      </c>
      <c r="C205">
        <v>3813</v>
      </c>
      <c r="D205">
        <v>67.89929189614476</v>
      </c>
      <c r="E205">
        <v>6.0844479412536057</v>
      </c>
      <c r="F205">
        <v>3.4880671387359037</v>
      </c>
      <c r="G205">
        <v>0.70810385523210073</v>
      </c>
      <c r="H205">
        <v>8.4185680566483079</v>
      </c>
      <c r="I205">
        <v>13.401521111985312</v>
      </c>
      <c r="J205">
        <v>0</v>
      </c>
      <c r="K205">
        <v>31.812221348019932</v>
      </c>
    </row>
    <row r="206" spans="1:11">
      <c r="A206" t="s">
        <v>943</v>
      </c>
      <c r="B206" t="s">
        <v>806</v>
      </c>
      <c r="C206">
        <v>50589</v>
      </c>
      <c r="D206">
        <v>63.938800925102292</v>
      </c>
      <c r="E206">
        <v>6.7208286386368581</v>
      </c>
      <c r="F206">
        <v>5.3450354820217836</v>
      </c>
      <c r="G206">
        <v>0.51789914803613435</v>
      </c>
      <c r="H206">
        <v>8.59080037162229</v>
      </c>
      <c r="I206">
        <v>14.87279843444227</v>
      </c>
      <c r="J206">
        <v>1.383700013837E-2</v>
      </c>
      <c r="K206">
        <v>27.221332700784757</v>
      </c>
    </row>
    <row r="207" spans="1:11">
      <c r="A207" t="s">
        <v>944</v>
      </c>
      <c r="B207" t="s">
        <v>1483</v>
      </c>
      <c r="C207">
        <v>4038</v>
      </c>
      <c r="D207">
        <v>57.033184744923226</v>
      </c>
      <c r="E207">
        <v>5.8692421991084691</v>
      </c>
      <c r="F207">
        <v>10.079247152055473</v>
      </c>
      <c r="G207">
        <v>0.27241208519068844</v>
      </c>
      <c r="H207">
        <v>8.5190688459633481</v>
      </c>
      <c r="I207">
        <v>18.226844972758791</v>
      </c>
      <c r="J207">
        <v>0</v>
      </c>
      <c r="K207">
        <v>26.944031698860822</v>
      </c>
    </row>
    <row r="208" spans="1:11">
      <c r="A208" t="s">
        <v>945</v>
      </c>
      <c r="B208" t="s">
        <v>63</v>
      </c>
      <c r="C208">
        <v>35</v>
      </c>
      <c r="D208">
        <v>100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37.142857142857146</v>
      </c>
    </row>
    <row r="209" spans="1:11">
      <c r="A209" t="s">
        <v>946</v>
      </c>
      <c r="B209" t="s">
        <v>64</v>
      </c>
      <c r="C209">
        <v>15</v>
      </c>
      <c r="D209">
        <v>100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6.666666666666667</v>
      </c>
    </row>
    <row r="210" spans="1:11">
      <c r="A210" t="s">
        <v>947</v>
      </c>
      <c r="B210" t="s">
        <v>1484</v>
      </c>
      <c r="C210">
        <v>101</v>
      </c>
      <c r="D210">
        <v>100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0.99009900990099009</v>
      </c>
    </row>
    <row r="211" spans="1:11">
      <c r="A211" t="s">
        <v>948</v>
      </c>
      <c r="B211" t="s">
        <v>1485</v>
      </c>
      <c r="C211">
        <v>68</v>
      </c>
      <c r="D211">
        <v>98.529411764705884</v>
      </c>
      <c r="E211">
        <v>1.4705882352941175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35.294117647058826</v>
      </c>
    </row>
    <row r="212" spans="1:11">
      <c r="A212" t="s">
        <v>949</v>
      </c>
      <c r="B212" t="s">
        <v>65</v>
      </c>
      <c r="C212">
        <v>22</v>
      </c>
      <c r="D212">
        <v>100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4.5454545454545459</v>
      </c>
    </row>
    <row r="213" spans="1:11">
      <c r="A213" t="s">
        <v>950</v>
      </c>
      <c r="B213" t="s">
        <v>1486</v>
      </c>
      <c r="C213">
        <v>37</v>
      </c>
      <c r="D213">
        <v>100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</row>
    <row r="214" spans="1:11">
      <c r="A214" t="s">
        <v>951</v>
      </c>
      <c r="B214" t="s">
        <v>1487</v>
      </c>
      <c r="C214">
        <v>822</v>
      </c>
      <c r="D214">
        <v>67.761557177615572</v>
      </c>
      <c r="E214">
        <v>4.7445255474452548</v>
      </c>
      <c r="F214">
        <v>9.002433090024331</v>
      </c>
      <c r="G214">
        <v>0.48661800486618007</v>
      </c>
      <c r="H214">
        <v>6.8126520681265204</v>
      </c>
      <c r="I214">
        <v>11.192214111922141</v>
      </c>
      <c r="J214">
        <v>0</v>
      </c>
      <c r="K214">
        <v>42.700729927007295</v>
      </c>
    </row>
    <row r="215" spans="1:11">
      <c r="A215" t="s">
        <v>952</v>
      </c>
      <c r="B215" t="s">
        <v>1488</v>
      </c>
      <c r="C215">
        <v>89</v>
      </c>
      <c r="D215">
        <v>74.157303370786522</v>
      </c>
      <c r="E215">
        <v>1.1235955056179776</v>
      </c>
      <c r="F215">
        <v>3.3707865168539324</v>
      </c>
      <c r="G215">
        <v>0</v>
      </c>
      <c r="H215">
        <v>15.730337078651685</v>
      </c>
      <c r="I215">
        <v>5.6179775280898872</v>
      </c>
      <c r="J215">
        <v>0</v>
      </c>
      <c r="K215">
        <v>5.6179775280898872</v>
      </c>
    </row>
    <row r="216" spans="1:11">
      <c r="A216" t="s">
        <v>953</v>
      </c>
      <c r="B216" t="s">
        <v>66</v>
      </c>
      <c r="C216">
        <v>5316</v>
      </c>
      <c r="D216">
        <v>60.477802859292709</v>
      </c>
      <c r="E216">
        <v>8.9917231000752444</v>
      </c>
      <c r="F216">
        <v>4.683972911963882</v>
      </c>
      <c r="G216">
        <v>0.58314522197140706</v>
      </c>
      <c r="H216">
        <v>7.9194883370955607</v>
      </c>
      <c r="I216">
        <v>17.343867569601205</v>
      </c>
      <c r="J216">
        <v>0</v>
      </c>
      <c r="K216">
        <v>21.933784800601959</v>
      </c>
    </row>
    <row r="217" spans="1:11">
      <c r="A217" t="s">
        <v>958</v>
      </c>
      <c r="B217" t="s">
        <v>1489</v>
      </c>
      <c r="C217">
        <v>2534</v>
      </c>
      <c r="D217">
        <v>69.731649565903709</v>
      </c>
      <c r="E217">
        <v>4.9329123914759272</v>
      </c>
      <c r="F217">
        <v>3.0386740331491713</v>
      </c>
      <c r="G217">
        <v>0.31570639305445936</v>
      </c>
      <c r="H217">
        <v>8.9976322020520918</v>
      </c>
      <c r="I217">
        <v>12.983425414364641</v>
      </c>
      <c r="J217">
        <v>0</v>
      </c>
      <c r="K217">
        <v>26.203630623520123</v>
      </c>
    </row>
    <row r="218" spans="1:11">
      <c r="A218" t="s">
        <v>959</v>
      </c>
      <c r="B218" t="s">
        <v>1490</v>
      </c>
      <c r="C218">
        <v>386</v>
      </c>
      <c r="D218">
        <v>66.839378238341979</v>
      </c>
      <c r="E218">
        <v>6.7357512953367875</v>
      </c>
      <c r="F218">
        <v>5.1813471502590671</v>
      </c>
      <c r="G218">
        <v>0</v>
      </c>
      <c r="H218">
        <v>8.8082901554404138</v>
      </c>
      <c r="I218">
        <v>12.435233160621761</v>
      </c>
      <c r="J218">
        <v>0</v>
      </c>
      <c r="K218">
        <v>19.430051813471501</v>
      </c>
    </row>
    <row r="219" spans="1:11">
      <c r="A219" t="s">
        <v>960</v>
      </c>
      <c r="B219" t="s">
        <v>1491</v>
      </c>
      <c r="C219">
        <v>2807</v>
      </c>
      <c r="D219">
        <v>62.451015318845734</v>
      </c>
      <c r="E219">
        <v>11.578197363733524</v>
      </c>
      <c r="F219">
        <v>4.3462771642322764</v>
      </c>
      <c r="G219">
        <v>0.89063056644104033</v>
      </c>
      <c r="H219">
        <v>8.3719273245457781</v>
      </c>
      <c r="I219">
        <v>12.361952262201639</v>
      </c>
      <c r="J219">
        <v>0</v>
      </c>
      <c r="K219">
        <v>30.138938368364805</v>
      </c>
    </row>
    <row r="220" spans="1:11">
      <c r="A220" t="s">
        <v>961</v>
      </c>
      <c r="B220" t="s">
        <v>1492</v>
      </c>
      <c r="C220">
        <v>1163</v>
      </c>
      <c r="D220">
        <v>66.723989681857262</v>
      </c>
      <c r="E220">
        <v>4.815133276010318</v>
      </c>
      <c r="F220">
        <v>6.9647463456577814</v>
      </c>
      <c r="G220">
        <v>0.68787618228718828</v>
      </c>
      <c r="H220">
        <v>7.1367153912295782</v>
      </c>
      <c r="I220">
        <v>13.671539122957869</v>
      </c>
      <c r="J220">
        <v>0</v>
      </c>
      <c r="K220">
        <v>23.731728288907998</v>
      </c>
    </row>
    <row r="221" spans="1:11">
      <c r="A221" t="s">
        <v>962</v>
      </c>
      <c r="B221" t="s">
        <v>1493</v>
      </c>
      <c r="C221">
        <v>74</v>
      </c>
      <c r="D221">
        <v>100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</row>
    <row r="222" spans="1:11">
      <c r="A222" t="s">
        <v>963</v>
      </c>
      <c r="B222" t="s">
        <v>1494</v>
      </c>
      <c r="C222">
        <v>61</v>
      </c>
      <c r="D222">
        <v>98.360655737704917</v>
      </c>
      <c r="E222">
        <v>1.639344262295082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</row>
    <row r="223" spans="1:11">
      <c r="A223" t="s">
        <v>964</v>
      </c>
      <c r="B223" t="s">
        <v>67</v>
      </c>
      <c r="C223">
        <v>25</v>
      </c>
      <c r="D223">
        <v>100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</row>
    <row r="224" spans="1:11">
      <c r="A224" t="s">
        <v>965</v>
      </c>
      <c r="B224" t="s">
        <v>68</v>
      </c>
      <c r="C224">
        <v>1373</v>
      </c>
      <c r="D224">
        <v>70.502549162418063</v>
      </c>
      <c r="E224">
        <v>5.4624908958485072</v>
      </c>
      <c r="F224">
        <v>4.4428259286234519</v>
      </c>
      <c r="G224">
        <v>0.36416605972323379</v>
      </c>
      <c r="H224">
        <v>5.6809905316824469</v>
      </c>
      <c r="I224">
        <v>13.546977421704298</v>
      </c>
      <c r="J224">
        <v>0</v>
      </c>
      <c r="K224">
        <v>25.710123816460307</v>
      </c>
    </row>
    <row r="225" spans="1:11">
      <c r="A225" t="s">
        <v>966</v>
      </c>
      <c r="B225" t="s">
        <v>1495</v>
      </c>
      <c r="C225">
        <v>1496</v>
      </c>
      <c r="D225">
        <v>61.764705882352942</v>
      </c>
      <c r="E225">
        <v>6.2834224598930479</v>
      </c>
      <c r="F225">
        <v>5.4812834224598923</v>
      </c>
      <c r="G225">
        <v>0.33422459893048129</v>
      </c>
      <c r="H225">
        <v>9.2245989304812834</v>
      </c>
      <c r="I225">
        <v>16.911764705882355</v>
      </c>
      <c r="J225">
        <v>0</v>
      </c>
      <c r="K225">
        <v>28.542780748663098</v>
      </c>
    </row>
    <row r="226" spans="1:11">
      <c r="A226" t="s">
        <v>967</v>
      </c>
      <c r="B226" t="s">
        <v>1496</v>
      </c>
      <c r="C226">
        <v>182</v>
      </c>
      <c r="D226">
        <v>73.626373626373635</v>
      </c>
      <c r="E226">
        <v>2.197802197802198</v>
      </c>
      <c r="F226">
        <v>4.9450549450549453</v>
      </c>
      <c r="G226">
        <v>0</v>
      </c>
      <c r="H226">
        <v>6.0439560439560438</v>
      </c>
      <c r="I226">
        <v>13.186813186813188</v>
      </c>
      <c r="J226">
        <v>0</v>
      </c>
      <c r="K226">
        <v>28.571428571428569</v>
      </c>
    </row>
    <row r="227" spans="1:11">
      <c r="A227" t="s">
        <v>968</v>
      </c>
      <c r="B227" t="s">
        <v>69</v>
      </c>
      <c r="C227">
        <v>1120</v>
      </c>
      <c r="D227">
        <v>67.321428571428584</v>
      </c>
      <c r="E227">
        <v>2.7678571428571428</v>
      </c>
      <c r="F227">
        <v>4.2857142857142856</v>
      </c>
      <c r="G227">
        <v>8.9285714285714288E-2</v>
      </c>
      <c r="H227">
        <v>8.8392857142857153</v>
      </c>
      <c r="I227">
        <v>16.696428571428569</v>
      </c>
      <c r="J227">
        <v>0</v>
      </c>
      <c r="K227">
        <v>40.089285714285715</v>
      </c>
    </row>
    <row r="228" spans="1:11">
      <c r="A228" t="s">
        <v>969</v>
      </c>
      <c r="B228" t="s">
        <v>1497</v>
      </c>
      <c r="C228">
        <v>8</v>
      </c>
      <c r="D228">
        <v>75</v>
      </c>
      <c r="E228">
        <v>0</v>
      </c>
      <c r="F228">
        <v>0</v>
      </c>
      <c r="G228">
        <v>12.5</v>
      </c>
      <c r="H228">
        <v>0</v>
      </c>
      <c r="I228">
        <v>12.5</v>
      </c>
      <c r="J228">
        <v>0</v>
      </c>
      <c r="K228">
        <v>50</v>
      </c>
    </row>
    <row r="229" spans="1:11">
      <c r="A229" t="s">
        <v>970</v>
      </c>
      <c r="B229" t="s">
        <v>1504</v>
      </c>
      <c r="C229">
        <v>70</v>
      </c>
      <c r="D229">
        <v>100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5.7142857142857144</v>
      </c>
    </row>
    <row r="230" spans="1:11">
      <c r="A230" t="s">
        <v>971</v>
      </c>
      <c r="B230" t="s">
        <v>1499</v>
      </c>
      <c r="C230">
        <v>146</v>
      </c>
      <c r="D230">
        <v>85.61643835616438</v>
      </c>
      <c r="E230">
        <v>0</v>
      </c>
      <c r="F230">
        <v>4.7945205479452051</v>
      </c>
      <c r="G230">
        <v>0</v>
      </c>
      <c r="H230">
        <v>0</v>
      </c>
      <c r="I230">
        <v>9.5890410958904102</v>
      </c>
      <c r="J230">
        <v>0</v>
      </c>
      <c r="K230">
        <v>18.493150684931507</v>
      </c>
    </row>
    <row r="231" spans="1:11">
      <c r="A231" t="s">
        <v>972</v>
      </c>
      <c r="B231" t="s">
        <v>1502</v>
      </c>
      <c r="C231">
        <v>3307</v>
      </c>
      <c r="D231">
        <v>62.292107650438467</v>
      </c>
      <c r="E231">
        <v>6.9549440580586639</v>
      </c>
      <c r="F231">
        <v>2.5098276383429088</v>
      </c>
      <c r="G231">
        <v>0.45358330813426068</v>
      </c>
      <c r="H231">
        <v>10.160266102207437</v>
      </c>
      <c r="I231">
        <v>17.629271242818266</v>
      </c>
      <c r="J231">
        <v>0</v>
      </c>
      <c r="K231">
        <v>19.171454490474751</v>
      </c>
    </row>
    <row r="232" spans="1:11">
      <c r="A232" t="s">
        <v>973</v>
      </c>
      <c r="B232" t="s">
        <v>1465</v>
      </c>
      <c r="C232">
        <v>968</v>
      </c>
      <c r="D232">
        <v>61.776859504132233</v>
      </c>
      <c r="E232">
        <v>8.677685950413224</v>
      </c>
      <c r="F232">
        <v>7.4380165289256199</v>
      </c>
      <c r="G232">
        <v>0.20661157024793389</v>
      </c>
      <c r="H232">
        <v>9.1942148760330582</v>
      </c>
      <c r="I232">
        <v>12.706611570247933</v>
      </c>
      <c r="J232">
        <v>0</v>
      </c>
      <c r="K232">
        <v>24.793388429752067</v>
      </c>
    </row>
    <row r="233" spans="1:11">
      <c r="A233" t="s">
        <v>974</v>
      </c>
      <c r="B233" t="s">
        <v>1466</v>
      </c>
      <c r="C233">
        <v>21</v>
      </c>
      <c r="D233">
        <v>100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</row>
    <row r="234" spans="1:11">
      <c r="A234" t="s">
        <v>975</v>
      </c>
      <c r="B234" t="s">
        <v>1503</v>
      </c>
      <c r="C234">
        <v>16</v>
      </c>
      <c r="D234">
        <v>100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6.25</v>
      </c>
    </row>
    <row r="235" spans="1:11">
      <c r="A235" t="s">
        <v>976</v>
      </c>
      <c r="B235" t="s">
        <v>1467</v>
      </c>
      <c r="C235">
        <v>21</v>
      </c>
      <c r="D235">
        <v>100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</row>
    <row r="236" spans="1:11">
      <c r="A236" t="s">
        <v>977</v>
      </c>
      <c r="B236" t="s">
        <v>1468</v>
      </c>
      <c r="C236">
        <v>34</v>
      </c>
      <c r="D236">
        <v>100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</row>
    <row r="237" spans="1:11">
      <c r="A237" t="s">
        <v>978</v>
      </c>
      <c r="B237" t="s">
        <v>1469</v>
      </c>
      <c r="C237">
        <v>7</v>
      </c>
      <c r="D237">
        <v>100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</row>
    <row r="238" spans="1:11">
      <c r="A238" t="s">
        <v>979</v>
      </c>
      <c r="B238" t="s">
        <v>1470</v>
      </c>
      <c r="C238">
        <v>490</v>
      </c>
      <c r="D238">
        <v>66.734693877551024</v>
      </c>
      <c r="E238">
        <v>4.0816326530612246</v>
      </c>
      <c r="F238">
        <v>9.795918367346939</v>
      </c>
      <c r="G238">
        <v>0.20408163265306123</v>
      </c>
      <c r="H238">
        <v>10.408163265306122</v>
      </c>
      <c r="I238">
        <v>8.7755102040816322</v>
      </c>
      <c r="J238">
        <v>0</v>
      </c>
      <c r="K238">
        <v>28.775510204081634</v>
      </c>
    </row>
    <row r="239" spans="1:11">
      <c r="A239" t="s">
        <v>980</v>
      </c>
      <c r="B239" t="s">
        <v>1471</v>
      </c>
      <c r="C239">
        <v>916</v>
      </c>
      <c r="D239">
        <v>71.397379912663766</v>
      </c>
      <c r="E239">
        <v>4.0393013100436681</v>
      </c>
      <c r="F239">
        <v>6.2227074235807862</v>
      </c>
      <c r="G239">
        <v>0.32751091703056767</v>
      </c>
      <c r="H239">
        <v>6.3318777292576414</v>
      </c>
      <c r="I239">
        <v>11.681222707423581</v>
      </c>
      <c r="J239">
        <v>0</v>
      </c>
      <c r="K239">
        <v>39.301310043668117</v>
      </c>
    </row>
    <row r="240" spans="1:11">
      <c r="A240" t="s">
        <v>981</v>
      </c>
      <c r="B240" t="s">
        <v>1472</v>
      </c>
      <c r="C240">
        <v>1903</v>
      </c>
      <c r="D240">
        <v>56.384655806621119</v>
      </c>
      <c r="E240">
        <v>8.8281660535995794</v>
      </c>
      <c r="F240">
        <v>6.6211245401996841</v>
      </c>
      <c r="G240">
        <v>0.21019442984760903</v>
      </c>
      <c r="H240">
        <v>13.71518654755649</v>
      </c>
      <c r="I240">
        <v>14.240672622175513</v>
      </c>
      <c r="J240">
        <v>0</v>
      </c>
      <c r="K240">
        <v>36.941671045717293</v>
      </c>
    </row>
    <row r="241" spans="1:11">
      <c r="A241" t="s">
        <v>982</v>
      </c>
      <c r="B241" t="s">
        <v>1473</v>
      </c>
      <c r="C241">
        <v>2984</v>
      </c>
      <c r="D241">
        <v>68.967828418230553</v>
      </c>
      <c r="E241">
        <v>5.8981233243967823</v>
      </c>
      <c r="F241">
        <v>2.379356568364611</v>
      </c>
      <c r="G241">
        <v>0.40214477211796246</v>
      </c>
      <c r="H241">
        <v>7.4731903485254687</v>
      </c>
      <c r="I241">
        <v>14.87935656836461</v>
      </c>
      <c r="J241">
        <v>0</v>
      </c>
      <c r="K241">
        <v>22.553619302949063</v>
      </c>
    </row>
    <row r="242" spans="1:11">
      <c r="A242" t="s">
        <v>983</v>
      </c>
      <c r="B242" t="s">
        <v>1474</v>
      </c>
      <c r="C242">
        <v>4913</v>
      </c>
      <c r="D242">
        <v>59.352737634846328</v>
      </c>
      <c r="E242">
        <v>6.615102788520252</v>
      </c>
      <c r="F242">
        <v>8.3655607571748423</v>
      </c>
      <c r="G242">
        <v>0.44779157337675551</v>
      </c>
      <c r="H242">
        <v>8.4062690820272756</v>
      </c>
      <c r="I242">
        <v>16.812538164054551</v>
      </c>
      <c r="J242">
        <v>0</v>
      </c>
      <c r="K242">
        <v>33.808263789945045</v>
      </c>
    </row>
    <row r="243" spans="1:11">
      <c r="A243" t="s">
        <v>984</v>
      </c>
      <c r="B243" t="s">
        <v>1475</v>
      </c>
      <c r="C243">
        <v>2695</v>
      </c>
      <c r="D243">
        <v>65.751391465677173</v>
      </c>
      <c r="E243">
        <v>6.0111317254174397</v>
      </c>
      <c r="F243">
        <v>5.6771799628942485</v>
      </c>
      <c r="G243">
        <v>0.55658627087198509</v>
      </c>
      <c r="H243">
        <v>8.6456400742115029</v>
      </c>
      <c r="I243">
        <v>13.358070500927644</v>
      </c>
      <c r="J243">
        <v>0</v>
      </c>
      <c r="K243">
        <v>25.120593692022265</v>
      </c>
    </row>
    <row r="244" spans="1:11">
      <c r="A244" t="s">
        <v>985</v>
      </c>
      <c r="B244" t="s">
        <v>1476</v>
      </c>
      <c r="C244">
        <v>3516</v>
      </c>
      <c r="D244">
        <v>54.209328782707622</v>
      </c>
      <c r="E244">
        <v>11.092150170648464</v>
      </c>
      <c r="F244">
        <v>4.6075085324232079</v>
      </c>
      <c r="G244">
        <v>0.39817974971558584</v>
      </c>
      <c r="H244">
        <v>12.315130830489192</v>
      </c>
      <c r="I244">
        <v>17.349260523321959</v>
      </c>
      <c r="J244">
        <v>2.844141069397042E-2</v>
      </c>
      <c r="K244">
        <v>27.502844141069399</v>
      </c>
    </row>
    <row r="245" spans="1:11">
      <c r="A245" t="s">
        <v>986</v>
      </c>
      <c r="B245" t="s">
        <v>1477</v>
      </c>
      <c r="C245">
        <v>213</v>
      </c>
      <c r="D245">
        <v>71.36150234741784</v>
      </c>
      <c r="E245">
        <v>3.755868544600939</v>
      </c>
      <c r="F245">
        <v>3.755868544600939</v>
      </c>
      <c r="G245">
        <v>0</v>
      </c>
      <c r="H245">
        <v>7.042253521126761</v>
      </c>
      <c r="I245">
        <v>14.084507042253522</v>
      </c>
      <c r="J245">
        <v>0</v>
      </c>
      <c r="K245">
        <v>19.718309859154928</v>
      </c>
    </row>
    <row r="246" spans="1:11">
      <c r="A246" t="s">
        <v>987</v>
      </c>
      <c r="B246" t="s">
        <v>1478</v>
      </c>
      <c r="C246">
        <v>1725</v>
      </c>
      <c r="D246">
        <v>62.434782608695649</v>
      </c>
      <c r="E246">
        <v>3.9420289855072461</v>
      </c>
      <c r="F246">
        <v>7.36231884057971</v>
      </c>
      <c r="G246">
        <v>0.40579710144927539</v>
      </c>
      <c r="H246">
        <v>9.27536231884058</v>
      </c>
      <c r="I246">
        <v>16.521739130434781</v>
      </c>
      <c r="J246">
        <v>5.7971014492753617E-2</v>
      </c>
      <c r="K246">
        <v>28.289855072463766</v>
      </c>
    </row>
    <row r="247" spans="1:11">
      <c r="A247" t="s">
        <v>988</v>
      </c>
      <c r="B247" t="s">
        <v>1479</v>
      </c>
      <c r="C247">
        <v>28</v>
      </c>
      <c r="D247">
        <v>96.428571428571431</v>
      </c>
      <c r="E247">
        <v>3.5714285714285712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</row>
    <row r="248" spans="1:11">
      <c r="A248" t="s">
        <v>989</v>
      </c>
      <c r="B248" t="s">
        <v>802</v>
      </c>
      <c r="C248">
        <v>24</v>
      </c>
      <c r="D248">
        <v>91.666666666666657</v>
      </c>
      <c r="E248">
        <v>0</v>
      </c>
      <c r="F248">
        <v>0</v>
      </c>
      <c r="G248">
        <v>0</v>
      </c>
      <c r="H248">
        <v>4.1666666666666661</v>
      </c>
      <c r="I248">
        <v>4.1666666666666661</v>
      </c>
      <c r="J248">
        <v>0</v>
      </c>
      <c r="K248">
        <v>0</v>
      </c>
    </row>
    <row r="249" spans="1:11">
      <c r="A249" t="s">
        <v>990</v>
      </c>
      <c r="B249" t="s">
        <v>1481</v>
      </c>
      <c r="C249">
        <v>4600</v>
      </c>
      <c r="D249">
        <v>66.913043478260875</v>
      </c>
      <c r="E249">
        <v>7.195652173913043</v>
      </c>
      <c r="F249">
        <v>3.7608695652173911</v>
      </c>
      <c r="G249">
        <v>0.41304347826086951</v>
      </c>
      <c r="H249">
        <v>8.3478260869565233</v>
      </c>
      <c r="I249">
        <v>13.347826086956522</v>
      </c>
      <c r="J249">
        <v>2.1739130434782612E-2</v>
      </c>
      <c r="K249">
        <v>30.673913043478262</v>
      </c>
    </row>
    <row r="250" spans="1:11">
      <c r="A250" t="s">
        <v>991</v>
      </c>
      <c r="B250" t="s">
        <v>806</v>
      </c>
      <c r="C250">
        <v>50758</v>
      </c>
      <c r="D250">
        <v>62.547775720083528</v>
      </c>
      <c r="E250">
        <v>7.2362977264667645</v>
      </c>
      <c r="F250">
        <v>5.5419835296899009</v>
      </c>
      <c r="G250">
        <v>0.39599669017691791</v>
      </c>
      <c r="H250">
        <v>8.8399858150439332</v>
      </c>
      <c r="I250">
        <v>15.430079987391151</v>
      </c>
      <c r="J250">
        <v>7.8805311477993592E-3</v>
      </c>
      <c r="K250">
        <v>26.703179794318139</v>
      </c>
    </row>
    <row r="251" spans="1:11">
      <c r="A251" t="s">
        <v>992</v>
      </c>
      <c r="B251" t="s">
        <v>1483</v>
      </c>
      <c r="C251">
        <v>4187</v>
      </c>
      <c r="D251">
        <v>54.597563888225466</v>
      </c>
      <c r="E251">
        <v>6.544064962980654</v>
      </c>
      <c r="F251">
        <v>10.556484356341056</v>
      </c>
      <c r="G251">
        <v>0.38213518032003824</v>
      </c>
      <c r="H251">
        <v>8.7652256985908767</v>
      </c>
      <c r="I251">
        <v>19.130642464771913</v>
      </c>
      <c r="J251">
        <v>2.388344877000239E-2</v>
      </c>
      <c r="K251">
        <v>17.602101743491762</v>
      </c>
    </row>
    <row r="252" spans="1:11">
      <c r="A252" t="s">
        <v>993</v>
      </c>
      <c r="B252" t="s">
        <v>63</v>
      </c>
      <c r="C252">
        <v>27</v>
      </c>
      <c r="D252">
        <v>100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29.629629629629626</v>
      </c>
    </row>
    <row r="253" spans="1:11">
      <c r="A253" t="s">
        <v>994</v>
      </c>
      <c r="B253" t="s">
        <v>1484</v>
      </c>
      <c r="C253">
        <v>108</v>
      </c>
      <c r="D253">
        <v>99.074074074074076</v>
      </c>
      <c r="E253">
        <v>0</v>
      </c>
      <c r="F253">
        <v>0</v>
      </c>
      <c r="G253">
        <v>0.92592592592592582</v>
      </c>
      <c r="H253">
        <v>0</v>
      </c>
      <c r="I253">
        <v>0</v>
      </c>
      <c r="J253">
        <v>0</v>
      </c>
      <c r="K253">
        <v>4.6296296296296298</v>
      </c>
    </row>
    <row r="254" spans="1:11">
      <c r="A254" t="s">
        <v>995</v>
      </c>
      <c r="B254" t="s">
        <v>1485</v>
      </c>
      <c r="C254">
        <v>68</v>
      </c>
      <c r="D254">
        <v>100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</row>
    <row r="255" spans="1:11">
      <c r="A255" t="s">
        <v>996</v>
      </c>
      <c r="B255" t="s">
        <v>65</v>
      </c>
      <c r="C255">
        <v>27</v>
      </c>
      <c r="D255">
        <v>100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</row>
    <row r="256" spans="1:11">
      <c r="A256" t="s">
        <v>997</v>
      </c>
      <c r="B256" t="s">
        <v>1486</v>
      </c>
      <c r="C256">
        <v>48</v>
      </c>
      <c r="D256">
        <v>100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</row>
    <row r="257" spans="1:11">
      <c r="A257" t="s">
        <v>998</v>
      </c>
      <c r="B257" t="s">
        <v>1487</v>
      </c>
      <c r="C257">
        <v>903</v>
      </c>
      <c r="D257">
        <v>68.438538205980066</v>
      </c>
      <c r="E257">
        <v>6.6445182724252501</v>
      </c>
      <c r="F257">
        <v>8.7486157253599117</v>
      </c>
      <c r="G257">
        <v>0.33222591362126247</v>
      </c>
      <c r="H257">
        <v>4.9833887043189371</v>
      </c>
      <c r="I257">
        <v>10.852713178294573</v>
      </c>
      <c r="J257">
        <v>0</v>
      </c>
      <c r="K257">
        <v>38.759689922480625</v>
      </c>
    </row>
    <row r="258" spans="1:11">
      <c r="A258" t="s">
        <v>999</v>
      </c>
      <c r="B258" t="s">
        <v>1488</v>
      </c>
      <c r="C258">
        <v>106</v>
      </c>
      <c r="D258">
        <v>73.584905660377359</v>
      </c>
      <c r="E258">
        <v>0.94339622641509435</v>
      </c>
      <c r="F258">
        <v>2.8301886792452833</v>
      </c>
      <c r="G258">
        <v>0</v>
      </c>
      <c r="H258">
        <v>14.150943396226415</v>
      </c>
      <c r="I258">
        <v>8.4905660377358494</v>
      </c>
      <c r="J258">
        <v>0</v>
      </c>
      <c r="K258">
        <v>1.8867924528301887</v>
      </c>
    </row>
    <row r="259" spans="1:11">
      <c r="A259" t="s">
        <v>1000</v>
      </c>
      <c r="B259" t="s">
        <v>1489</v>
      </c>
      <c r="C259">
        <v>2518</v>
      </c>
      <c r="D259">
        <v>68.427323272438443</v>
      </c>
      <c r="E259">
        <v>5.7982525814138208</v>
      </c>
      <c r="F259">
        <v>3.375694996028594</v>
      </c>
      <c r="G259">
        <v>0.35742652899126293</v>
      </c>
      <c r="H259">
        <v>7.8236695790309767</v>
      </c>
      <c r="I259">
        <v>14.217633042096903</v>
      </c>
      <c r="J259">
        <v>0</v>
      </c>
      <c r="K259">
        <v>26.806989674344717</v>
      </c>
    </row>
    <row r="260" spans="1:11">
      <c r="A260" t="s">
        <v>1001</v>
      </c>
      <c r="B260" t="s">
        <v>1490</v>
      </c>
      <c r="C260">
        <v>5695</v>
      </c>
      <c r="D260">
        <v>57.822651448639164</v>
      </c>
      <c r="E260">
        <v>10.570676031606672</v>
      </c>
      <c r="F260">
        <v>5.460930640913082</v>
      </c>
      <c r="G260">
        <v>0.50921861281826164</v>
      </c>
      <c r="H260">
        <v>7.7787532923617206</v>
      </c>
      <c r="I260">
        <v>17.857769973661107</v>
      </c>
      <c r="J260">
        <v>0</v>
      </c>
      <c r="K260">
        <v>21.913959613696225</v>
      </c>
    </row>
    <row r="261" spans="1:11">
      <c r="A261" t="s">
        <v>1002</v>
      </c>
      <c r="B261" t="s">
        <v>1491</v>
      </c>
      <c r="C261">
        <v>2936</v>
      </c>
      <c r="D261">
        <v>59.162125340599459</v>
      </c>
      <c r="E261">
        <v>11.478201634877385</v>
      </c>
      <c r="F261">
        <v>4.1553133514986378</v>
      </c>
      <c r="G261">
        <v>0.51089918256130795</v>
      </c>
      <c r="H261">
        <v>10.252043596730246</v>
      </c>
      <c r="I261">
        <v>14.441416893732969</v>
      </c>
      <c r="J261">
        <v>0</v>
      </c>
      <c r="K261">
        <v>31.914168937329702</v>
      </c>
    </row>
    <row r="262" spans="1:11">
      <c r="A262" t="s">
        <v>1003</v>
      </c>
      <c r="B262" t="s">
        <v>1492</v>
      </c>
      <c r="C262">
        <v>1070</v>
      </c>
      <c r="D262">
        <v>68.785046728971963</v>
      </c>
      <c r="E262">
        <v>6.1682242990654199</v>
      </c>
      <c r="F262">
        <v>5.0467289719626169</v>
      </c>
      <c r="G262">
        <v>0.18691588785046731</v>
      </c>
      <c r="H262">
        <v>8.8785046728971952</v>
      </c>
      <c r="I262">
        <v>10.934579439252337</v>
      </c>
      <c r="J262">
        <v>0</v>
      </c>
      <c r="K262">
        <v>24.859813084112151</v>
      </c>
    </row>
    <row r="263" spans="1:11">
      <c r="A263" t="s">
        <v>1004</v>
      </c>
      <c r="B263" t="s">
        <v>1493</v>
      </c>
      <c r="C263">
        <v>54</v>
      </c>
      <c r="D263">
        <v>100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</row>
    <row r="264" spans="1:11">
      <c r="A264" t="s">
        <v>1005</v>
      </c>
      <c r="B264" t="s">
        <v>1494</v>
      </c>
      <c r="C264">
        <v>58</v>
      </c>
      <c r="D264">
        <v>100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</row>
    <row r="265" spans="1:11">
      <c r="A265" t="s">
        <v>1006</v>
      </c>
      <c r="B265" t="s">
        <v>68</v>
      </c>
      <c r="C265">
        <v>1400</v>
      </c>
      <c r="D265">
        <v>67.214285714285722</v>
      </c>
      <c r="E265">
        <v>5.7142857142857144</v>
      </c>
      <c r="F265">
        <v>5.2142857142857144</v>
      </c>
      <c r="G265">
        <v>0.2142857142857143</v>
      </c>
      <c r="H265">
        <v>5.5</v>
      </c>
      <c r="I265">
        <v>16.142857142857142</v>
      </c>
      <c r="J265">
        <v>0</v>
      </c>
      <c r="K265">
        <v>24</v>
      </c>
    </row>
    <row r="266" spans="1:11">
      <c r="A266" t="s">
        <v>1007</v>
      </c>
      <c r="B266" t="s">
        <v>1495</v>
      </c>
      <c r="C266">
        <v>1520</v>
      </c>
      <c r="D266">
        <v>63.55263157894737</v>
      </c>
      <c r="E266">
        <v>4.4736842105263159</v>
      </c>
      <c r="F266">
        <v>7.0394736842105257</v>
      </c>
      <c r="G266">
        <v>0.19736842105263158</v>
      </c>
      <c r="H266">
        <v>7.8289473684210522</v>
      </c>
      <c r="I266">
        <v>16.907894736842106</v>
      </c>
      <c r="J266">
        <v>0</v>
      </c>
      <c r="K266">
        <v>27.500000000000004</v>
      </c>
    </row>
    <row r="267" spans="1:11">
      <c r="A267" t="s">
        <v>1008</v>
      </c>
      <c r="B267" t="s">
        <v>1496</v>
      </c>
      <c r="C267">
        <v>197</v>
      </c>
      <c r="D267">
        <v>70.050761421319791</v>
      </c>
      <c r="E267">
        <v>4.5685279187817258</v>
      </c>
      <c r="F267">
        <v>4.0609137055837561</v>
      </c>
      <c r="G267">
        <v>0</v>
      </c>
      <c r="H267">
        <v>8.6294416243654819</v>
      </c>
      <c r="I267">
        <v>12.690355329949238</v>
      </c>
      <c r="J267">
        <v>0</v>
      </c>
      <c r="K267">
        <v>27.411167512690355</v>
      </c>
    </row>
    <row r="268" spans="1:11">
      <c r="A268" t="s">
        <v>1009</v>
      </c>
      <c r="B268" t="s">
        <v>69</v>
      </c>
      <c r="C268">
        <v>7</v>
      </c>
      <c r="D268">
        <v>28.571428571428569</v>
      </c>
      <c r="E268">
        <v>0</v>
      </c>
      <c r="F268">
        <v>0</v>
      </c>
      <c r="G268">
        <v>0</v>
      </c>
      <c r="H268">
        <v>28.571428571428569</v>
      </c>
      <c r="I268">
        <v>42.857142857142854</v>
      </c>
      <c r="J268">
        <v>0</v>
      </c>
      <c r="K268">
        <v>42.857142857142854</v>
      </c>
    </row>
    <row r="269" spans="1:11">
      <c r="A269" t="s">
        <v>1010</v>
      </c>
      <c r="B269" t="s">
        <v>1497</v>
      </c>
      <c r="C269">
        <v>1236</v>
      </c>
      <c r="D269">
        <v>67.556634304207122</v>
      </c>
      <c r="E269">
        <v>2.3462783171521036</v>
      </c>
      <c r="F269">
        <v>2.3462783171521036</v>
      </c>
      <c r="G269">
        <v>0.48543689320388345</v>
      </c>
      <c r="H269">
        <v>12.297734627831716</v>
      </c>
      <c r="I269">
        <v>14.967637540453074</v>
      </c>
      <c r="J269">
        <v>0</v>
      </c>
      <c r="K269">
        <v>40.04854368932039</v>
      </c>
    </row>
    <row r="270" spans="1:11">
      <c r="A270" t="s">
        <v>1011</v>
      </c>
      <c r="B270" t="s">
        <v>1504</v>
      </c>
      <c r="C270">
        <v>76</v>
      </c>
      <c r="D270">
        <v>98.68421052631578</v>
      </c>
      <c r="E270">
        <v>1.3157894736842104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</row>
    <row r="271" spans="1:11">
      <c r="A271" t="s">
        <v>1012</v>
      </c>
      <c r="B271" t="s">
        <v>1499</v>
      </c>
      <c r="C271">
        <v>136</v>
      </c>
      <c r="D271">
        <v>82.35294117647058</v>
      </c>
      <c r="E271">
        <v>0</v>
      </c>
      <c r="F271">
        <v>6.6176470588235299</v>
      </c>
      <c r="G271">
        <v>0</v>
      </c>
      <c r="H271">
        <v>0</v>
      </c>
      <c r="I271">
        <v>11.029411764705882</v>
      </c>
      <c r="J271">
        <v>0</v>
      </c>
      <c r="K271">
        <v>16.176470588235293</v>
      </c>
    </row>
    <row r="272" spans="1:11">
      <c r="A272" t="s">
        <v>1013</v>
      </c>
      <c r="B272" t="s">
        <v>1463</v>
      </c>
      <c r="C272">
        <v>6</v>
      </c>
      <c r="D272">
        <v>100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</row>
    <row r="273" spans="1:11">
      <c r="A273" t="s">
        <v>1014</v>
      </c>
      <c r="B273" t="s">
        <v>1502</v>
      </c>
      <c r="C273">
        <v>3494</v>
      </c>
      <c r="D273">
        <v>64.396107613050944</v>
      </c>
      <c r="E273">
        <v>8.1854607899255871</v>
      </c>
      <c r="F273">
        <v>1.2593016599885518</v>
      </c>
      <c r="G273">
        <v>0.60103033772180881</v>
      </c>
      <c r="H273">
        <v>9.0154550658271333</v>
      </c>
      <c r="I273">
        <v>16.542644533485976</v>
      </c>
      <c r="J273">
        <v>0</v>
      </c>
      <c r="K273">
        <v>20.406410990269034</v>
      </c>
    </row>
    <row r="274" spans="1:11">
      <c r="A274" t="s">
        <v>1015</v>
      </c>
      <c r="B274" t="s">
        <v>1465</v>
      </c>
      <c r="C274">
        <v>998</v>
      </c>
      <c r="D274">
        <v>64.529058116232463</v>
      </c>
      <c r="E274">
        <v>10.92184368737475</v>
      </c>
      <c r="F274">
        <v>5.0100200400801604</v>
      </c>
      <c r="G274">
        <v>0.1002004008016032</v>
      </c>
      <c r="H274">
        <v>8.6172344689378768</v>
      </c>
      <c r="I274">
        <v>10.821643286573146</v>
      </c>
      <c r="J274">
        <v>0</v>
      </c>
      <c r="K274">
        <v>22.14428857715431</v>
      </c>
    </row>
    <row r="275" spans="1:11">
      <c r="A275" t="s">
        <v>1016</v>
      </c>
      <c r="B275" t="s">
        <v>1466</v>
      </c>
      <c r="C275">
        <v>30</v>
      </c>
      <c r="D275">
        <v>100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</row>
    <row r="276" spans="1:11">
      <c r="A276" t="s">
        <v>1017</v>
      </c>
      <c r="B276" t="s">
        <v>1503</v>
      </c>
      <c r="C276">
        <v>15</v>
      </c>
      <c r="D276">
        <v>100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</row>
    <row r="277" spans="1:11">
      <c r="A277" t="s">
        <v>1018</v>
      </c>
      <c r="B277" t="s">
        <v>1467</v>
      </c>
      <c r="C277">
        <v>12</v>
      </c>
      <c r="D277">
        <v>91.666666666666657</v>
      </c>
      <c r="E277">
        <v>0</v>
      </c>
      <c r="F277">
        <v>8.3333333333333321</v>
      </c>
      <c r="G277">
        <v>0</v>
      </c>
      <c r="H277">
        <v>0</v>
      </c>
      <c r="I277">
        <v>0</v>
      </c>
      <c r="J277">
        <v>0</v>
      </c>
      <c r="K277">
        <v>0</v>
      </c>
    </row>
    <row r="278" spans="1:11">
      <c r="A278" t="s">
        <v>1019</v>
      </c>
      <c r="B278" t="s">
        <v>1468</v>
      </c>
      <c r="C278">
        <v>52</v>
      </c>
      <c r="D278">
        <v>100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</row>
    <row r="279" spans="1:11">
      <c r="A279" t="s">
        <v>1020</v>
      </c>
      <c r="B279" t="s">
        <v>1470</v>
      </c>
      <c r="C279">
        <v>44</v>
      </c>
      <c r="D279">
        <v>100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</row>
    <row r="280" spans="1:11">
      <c r="A280" t="s">
        <v>1021</v>
      </c>
      <c r="B280" t="s">
        <v>1471</v>
      </c>
      <c r="C280">
        <v>535</v>
      </c>
      <c r="D280">
        <v>73.644859813084111</v>
      </c>
      <c r="E280">
        <v>2.4299065420560746</v>
      </c>
      <c r="F280">
        <v>5.0467289719626169</v>
      </c>
      <c r="G280">
        <v>0.56074766355140182</v>
      </c>
      <c r="H280">
        <v>5.7943925233644862</v>
      </c>
      <c r="I280">
        <v>12.523364485981309</v>
      </c>
      <c r="J280">
        <v>0</v>
      </c>
      <c r="K280">
        <v>37.196261682242991</v>
      </c>
    </row>
    <row r="281" spans="1:11">
      <c r="A281" t="s">
        <v>1022</v>
      </c>
      <c r="B281" t="s">
        <v>1472</v>
      </c>
      <c r="C281">
        <v>2329</v>
      </c>
      <c r="D281">
        <v>59.12408759124088</v>
      </c>
      <c r="E281">
        <v>7.5568913696865607</v>
      </c>
      <c r="F281">
        <v>5.9252898239587806</v>
      </c>
      <c r="G281">
        <v>0.60111635895234006</v>
      </c>
      <c r="H281">
        <v>12.065264061829112</v>
      </c>
      <c r="I281">
        <v>14.727350794332331</v>
      </c>
      <c r="J281">
        <v>0</v>
      </c>
      <c r="K281">
        <v>31.258050665521679</v>
      </c>
    </row>
    <row r="282" spans="1:11">
      <c r="A282" t="s">
        <v>1023</v>
      </c>
      <c r="B282" t="s">
        <v>1473</v>
      </c>
      <c r="C282">
        <v>3132</v>
      </c>
      <c r="D282">
        <v>70.657726692209451</v>
      </c>
      <c r="E282">
        <v>4.980842911877394</v>
      </c>
      <c r="F282">
        <v>2.7777777777777777</v>
      </c>
      <c r="G282">
        <v>0.47892720306513409</v>
      </c>
      <c r="H282">
        <v>7.4074074074074066</v>
      </c>
      <c r="I282">
        <v>13.665389527458494</v>
      </c>
      <c r="J282">
        <v>3.1928480204342267E-2</v>
      </c>
      <c r="K282">
        <v>26.085568326947637</v>
      </c>
    </row>
    <row r="283" spans="1:11">
      <c r="A283" t="s">
        <v>1024</v>
      </c>
      <c r="B283" t="s">
        <v>1474</v>
      </c>
      <c r="C283">
        <v>5218</v>
      </c>
      <c r="D283">
        <v>59.007282483710235</v>
      </c>
      <c r="E283">
        <v>6.0559601379839023</v>
      </c>
      <c r="F283">
        <v>8.4515139900344955</v>
      </c>
      <c r="G283">
        <v>0.36412418551169029</v>
      </c>
      <c r="H283">
        <v>8.8156381755461872</v>
      </c>
      <c r="I283">
        <v>17.267152165580683</v>
      </c>
      <c r="J283">
        <v>3.8328861632809498E-2</v>
      </c>
      <c r="K283">
        <v>31.697968570333462</v>
      </c>
    </row>
    <row r="284" spans="1:11">
      <c r="A284" t="s">
        <v>1025</v>
      </c>
      <c r="B284" t="s">
        <v>1475</v>
      </c>
      <c r="C284">
        <v>2849</v>
      </c>
      <c r="D284">
        <v>64.619164619164621</v>
      </c>
      <c r="E284">
        <v>6.2478062478062482</v>
      </c>
      <c r="F284">
        <v>4.9491049491049486</v>
      </c>
      <c r="G284">
        <v>0.87750087750087746</v>
      </c>
      <c r="H284">
        <v>9.4770094770094762</v>
      </c>
      <c r="I284">
        <v>13.794313794313794</v>
      </c>
      <c r="J284">
        <v>3.51000351000351E-2</v>
      </c>
      <c r="K284">
        <v>23.657423657423656</v>
      </c>
    </row>
    <row r="285" spans="1:11">
      <c r="A285" t="s">
        <v>1026</v>
      </c>
      <c r="B285" t="s">
        <v>1476</v>
      </c>
      <c r="C285">
        <v>3926</v>
      </c>
      <c r="D285">
        <v>54.202750891492613</v>
      </c>
      <c r="E285">
        <v>11.079979623025981</v>
      </c>
      <c r="F285">
        <v>3.107488537952114</v>
      </c>
      <c r="G285">
        <v>0.43301069791136021</v>
      </c>
      <c r="H285">
        <v>13.728986245542538</v>
      </c>
      <c r="I285">
        <v>17.447784004075395</v>
      </c>
      <c r="J285">
        <v>0</v>
      </c>
      <c r="K285">
        <v>27.101375445746307</v>
      </c>
    </row>
    <row r="286" spans="1:11">
      <c r="A286" t="s">
        <v>1027</v>
      </c>
      <c r="B286" t="s">
        <v>1477</v>
      </c>
      <c r="C286">
        <v>224</v>
      </c>
      <c r="D286">
        <v>66.964285714285708</v>
      </c>
      <c r="E286">
        <v>4.4642857142857144</v>
      </c>
      <c r="F286">
        <v>3.5714285714285712</v>
      </c>
      <c r="G286">
        <v>0.4464285714285714</v>
      </c>
      <c r="H286">
        <v>9.8214285714285712</v>
      </c>
      <c r="I286">
        <v>14.732142857142858</v>
      </c>
      <c r="J286">
        <v>0</v>
      </c>
      <c r="K286">
        <v>23.660714285714285</v>
      </c>
    </row>
    <row r="287" spans="1:11">
      <c r="A287" t="s">
        <v>1028</v>
      </c>
      <c r="B287" t="s">
        <v>1478</v>
      </c>
      <c r="C287">
        <v>1814</v>
      </c>
      <c r="D287">
        <v>56.945975744211687</v>
      </c>
      <c r="E287">
        <v>3.3076074972436609</v>
      </c>
      <c r="F287">
        <v>9.4818081587651584</v>
      </c>
      <c r="G287">
        <v>0.38588754134509368</v>
      </c>
      <c r="H287">
        <v>10.474090407938258</v>
      </c>
      <c r="I287">
        <v>19.349503858875412</v>
      </c>
      <c r="J287">
        <v>5.5126791620727672E-2</v>
      </c>
      <c r="K287">
        <v>29.327453142227121</v>
      </c>
    </row>
    <row r="288" spans="1:11">
      <c r="A288" t="s">
        <v>1029</v>
      </c>
      <c r="B288" t="s">
        <v>1479</v>
      </c>
      <c r="C288">
        <v>47</v>
      </c>
      <c r="D288">
        <v>100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2.1276595744680851</v>
      </c>
    </row>
    <row r="289" spans="1:11">
      <c r="A289" t="s">
        <v>1030</v>
      </c>
      <c r="B289" t="s">
        <v>1500</v>
      </c>
      <c r="C289">
        <v>7</v>
      </c>
      <c r="D289">
        <v>100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</row>
    <row r="290" spans="1:11">
      <c r="A290" t="s">
        <v>1031</v>
      </c>
      <c r="B290" t="s">
        <v>802</v>
      </c>
      <c r="C290">
        <v>7</v>
      </c>
      <c r="D290">
        <v>85.714285714285708</v>
      </c>
      <c r="E290">
        <v>0</v>
      </c>
      <c r="F290">
        <v>0</v>
      </c>
      <c r="G290">
        <v>0</v>
      </c>
      <c r="H290">
        <v>0</v>
      </c>
      <c r="I290">
        <v>14.285714285714285</v>
      </c>
      <c r="J290">
        <v>0</v>
      </c>
      <c r="K290">
        <v>0</v>
      </c>
    </row>
    <row r="291" spans="1:11">
      <c r="A291" t="s">
        <v>1032</v>
      </c>
      <c r="B291" t="s">
        <v>1481</v>
      </c>
      <c r="C291">
        <v>4695</v>
      </c>
      <c r="D291">
        <v>66.517571884984022</v>
      </c>
      <c r="E291">
        <v>5.9424920127795531</v>
      </c>
      <c r="F291">
        <v>4.1533546325878596</v>
      </c>
      <c r="G291">
        <v>0.48988285410010651</v>
      </c>
      <c r="H291">
        <v>8.0937167199148039</v>
      </c>
      <c r="I291">
        <v>14.802981895633652</v>
      </c>
      <c r="J291">
        <v>0</v>
      </c>
      <c r="K291">
        <v>23.940362087326942</v>
      </c>
    </row>
    <row r="292" spans="1:11">
      <c r="A292" t="s">
        <v>1033</v>
      </c>
      <c r="B292" t="s">
        <v>806</v>
      </c>
      <c r="C292">
        <v>52386</v>
      </c>
      <c r="D292">
        <v>62.83549039819799</v>
      </c>
      <c r="E292">
        <v>7.074409193295919</v>
      </c>
      <c r="F292">
        <v>5.1387775359828964</v>
      </c>
      <c r="G292">
        <v>0.49440690260756692</v>
      </c>
      <c r="H292">
        <v>9.0234031993280652</v>
      </c>
      <c r="I292">
        <v>15.414423700988813</v>
      </c>
      <c r="J292">
        <v>1.908906959874776E-2</v>
      </c>
      <c r="K292">
        <v>25.304470660100026</v>
      </c>
    </row>
    <row r="293" spans="1:11">
      <c r="A293" t="s">
        <v>1034</v>
      </c>
      <c r="B293" t="s">
        <v>1482</v>
      </c>
      <c r="C293">
        <v>35</v>
      </c>
      <c r="D293">
        <v>97.142857142857139</v>
      </c>
      <c r="E293">
        <v>0</v>
      </c>
      <c r="F293">
        <v>0</v>
      </c>
      <c r="G293">
        <v>2.8571428571428572</v>
      </c>
      <c r="H293">
        <v>0</v>
      </c>
      <c r="I293">
        <v>0</v>
      </c>
      <c r="J293">
        <v>0</v>
      </c>
      <c r="K293">
        <v>8.5714285714285712</v>
      </c>
    </row>
    <row r="294" spans="1:11">
      <c r="A294" t="s">
        <v>1035</v>
      </c>
      <c r="B294" t="s">
        <v>1483</v>
      </c>
      <c r="C294">
        <v>4086</v>
      </c>
      <c r="D294">
        <v>55.604503181595689</v>
      </c>
      <c r="E294">
        <v>6.4610866372980915</v>
      </c>
      <c r="F294">
        <v>9.8629466470876164</v>
      </c>
      <c r="G294">
        <v>0.61184532550171322</v>
      </c>
      <c r="H294">
        <v>9.2266275085658354</v>
      </c>
      <c r="I294">
        <v>18.208516886930983</v>
      </c>
      <c r="J294">
        <v>2.4473813020068531E-2</v>
      </c>
      <c r="K294">
        <v>16.005873715124817</v>
      </c>
    </row>
    <row r="295" spans="1:11">
      <c r="A295" t="s">
        <v>1036</v>
      </c>
      <c r="B295" t="s">
        <v>63</v>
      </c>
      <c r="C295">
        <v>7</v>
      </c>
      <c r="D295">
        <v>100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42.857142857142854</v>
      </c>
    </row>
    <row r="296" spans="1:11">
      <c r="A296" t="s">
        <v>1037</v>
      </c>
      <c r="B296" t="s">
        <v>1484</v>
      </c>
      <c r="C296">
        <v>96</v>
      </c>
      <c r="D296">
        <v>100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10.416666666666668</v>
      </c>
    </row>
    <row r="297" spans="1:11">
      <c r="A297" t="s">
        <v>1038</v>
      </c>
      <c r="B297" t="s">
        <v>1485</v>
      </c>
      <c r="C297">
        <v>73</v>
      </c>
      <c r="D297">
        <v>100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</row>
    <row r="298" spans="1:11">
      <c r="A298" t="s">
        <v>1039</v>
      </c>
      <c r="B298" t="s">
        <v>65</v>
      </c>
      <c r="C298">
        <v>26</v>
      </c>
      <c r="D298">
        <v>100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</row>
    <row r="299" spans="1:11">
      <c r="A299" t="s">
        <v>1040</v>
      </c>
      <c r="B299" t="s">
        <v>1486</v>
      </c>
      <c r="C299">
        <v>38</v>
      </c>
      <c r="D299">
        <v>100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</row>
    <row r="300" spans="1:11">
      <c r="A300" t="s">
        <v>1041</v>
      </c>
      <c r="B300" t="s">
        <v>1487</v>
      </c>
      <c r="C300">
        <v>862</v>
      </c>
      <c r="D300">
        <v>71.577726218097453</v>
      </c>
      <c r="E300">
        <v>3.8283062645011601</v>
      </c>
      <c r="F300">
        <v>8.2366589327146169</v>
      </c>
      <c r="G300">
        <v>0.23201856148491878</v>
      </c>
      <c r="H300">
        <v>6.9605568445475638</v>
      </c>
      <c r="I300">
        <v>9.0487238979118327</v>
      </c>
      <c r="J300">
        <v>0.11600928074245939</v>
      </c>
      <c r="K300">
        <v>32.830626450116007</v>
      </c>
    </row>
    <row r="301" spans="1:11">
      <c r="A301" t="s">
        <v>1042</v>
      </c>
      <c r="B301" t="s">
        <v>1488</v>
      </c>
      <c r="C301">
        <v>98</v>
      </c>
      <c r="D301">
        <v>69.387755102040813</v>
      </c>
      <c r="E301">
        <v>3.0612244897959182</v>
      </c>
      <c r="F301">
        <v>2.0408163265306123</v>
      </c>
      <c r="G301">
        <v>0</v>
      </c>
      <c r="H301">
        <v>15.306122448979592</v>
      </c>
      <c r="I301">
        <v>10.204081632653061</v>
      </c>
      <c r="J301">
        <v>0</v>
      </c>
      <c r="K301">
        <v>0</v>
      </c>
    </row>
    <row r="302" spans="1:11">
      <c r="A302" t="s">
        <v>1043</v>
      </c>
      <c r="B302" t="s">
        <v>1489</v>
      </c>
      <c r="C302">
        <v>2684</v>
      </c>
      <c r="D302">
        <v>66.989567809239929</v>
      </c>
      <c r="E302">
        <v>5.5886736214605071</v>
      </c>
      <c r="F302">
        <v>3.9493293591654246</v>
      </c>
      <c r="G302">
        <v>0.26080476900149036</v>
      </c>
      <c r="H302">
        <v>9.4634873323397919</v>
      </c>
      <c r="I302">
        <v>13.748137108792847</v>
      </c>
      <c r="J302">
        <v>0</v>
      </c>
      <c r="K302">
        <v>24.813710879284649</v>
      </c>
    </row>
    <row r="303" spans="1:11">
      <c r="A303" t="s">
        <v>1044</v>
      </c>
      <c r="B303" t="s">
        <v>1490</v>
      </c>
      <c r="C303">
        <v>5943</v>
      </c>
      <c r="D303">
        <v>56.335184250378603</v>
      </c>
      <c r="E303">
        <v>11.32424701329295</v>
      </c>
      <c r="F303">
        <v>5.1489146895507325</v>
      </c>
      <c r="G303">
        <v>0.52162207639239433</v>
      </c>
      <c r="H303">
        <v>8.8170957428907961</v>
      </c>
      <c r="I303">
        <v>17.852936227494531</v>
      </c>
      <c r="J303">
        <v>0</v>
      </c>
      <c r="K303">
        <v>22.799932693925626</v>
      </c>
    </row>
    <row r="304" spans="1:11">
      <c r="A304" t="s">
        <v>1045</v>
      </c>
      <c r="B304" t="s">
        <v>1491</v>
      </c>
      <c r="C304">
        <v>3084</v>
      </c>
      <c r="D304">
        <v>63.942931258106348</v>
      </c>
      <c r="E304">
        <v>8.9169909208819718</v>
      </c>
      <c r="F304">
        <v>4.1504539559014262</v>
      </c>
      <c r="G304">
        <v>0.9079118028534372</v>
      </c>
      <c r="H304">
        <v>9.1439688715953302</v>
      </c>
      <c r="I304">
        <v>12.937743190661481</v>
      </c>
      <c r="J304">
        <v>0</v>
      </c>
      <c r="K304">
        <v>27.237354085603112</v>
      </c>
    </row>
    <row r="305" spans="1:11">
      <c r="A305" t="s">
        <v>1046</v>
      </c>
      <c r="B305" t="s">
        <v>1492</v>
      </c>
      <c r="C305">
        <v>1097</v>
      </c>
      <c r="D305">
        <v>70.920692798541467</v>
      </c>
      <c r="E305">
        <v>7.019143117593436</v>
      </c>
      <c r="F305">
        <v>4.0109389243391069</v>
      </c>
      <c r="G305">
        <v>0.18231540565177756</v>
      </c>
      <c r="H305">
        <v>6.654512306289881</v>
      </c>
      <c r="I305">
        <v>11.212397447584321</v>
      </c>
      <c r="J305">
        <v>0</v>
      </c>
      <c r="K305">
        <v>26.891522333637191</v>
      </c>
    </row>
    <row r="306" spans="1:11">
      <c r="A306" t="s">
        <v>1047</v>
      </c>
      <c r="B306" t="s">
        <v>1493</v>
      </c>
      <c r="C306">
        <v>81</v>
      </c>
      <c r="D306">
        <v>100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</row>
    <row r="307" spans="1:11">
      <c r="A307" t="s">
        <v>1048</v>
      </c>
      <c r="B307" t="s">
        <v>1494</v>
      </c>
      <c r="C307">
        <v>111</v>
      </c>
      <c r="D307">
        <v>99.099099099099092</v>
      </c>
      <c r="E307">
        <v>0</v>
      </c>
      <c r="F307">
        <v>0</v>
      </c>
      <c r="G307">
        <v>0.90090090090090091</v>
      </c>
      <c r="H307">
        <v>0</v>
      </c>
      <c r="I307">
        <v>0</v>
      </c>
      <c r="J307">
        <v>0</v>
      </c>
      <c r="K307">
        <v>0</v>
      </c>
    </row>
    <row r="308" spans="1:11">
      <c r="A308" t="s">
        <v>1049</v>
      </c>
      <c r="B308" t="s">
        <v>68</v>
      </c>
      <c r="C308">
        <v>460</v>
      </c>
      <c r="D308">
        <v>71.304347826086953</v>
      </c>
      <c r="E308">
        <v>4.5652173913043477</v>
      </c>
      <c r="F308">
        <v>7.608695652173914</v>
      </c>
      <c r="G308">
        <v>0</v>
      </c>
      <c r="H308">
        <v>3.6956521739130435</v>
      </c>
      <c r="I308">
        <v>12.82608695652174</v>
      </c>
      <c r="J308">
        <v>0</v>
      </c>
      <c r="K308">
        <v>22.826086956521738</v>
      </c>
    </row>
    <row r="309" spans="1:11">
      <c r="A309" t="s">
        <v>1050</v>
      </c>
      <c r="B309" t="s">
        <v>1495</v>
      </c>
      <c r="C309">
        <v>2485</v>
      </c>
      <c r="D309">
        <v>66.237424547283709</v>
      </c>
      <c r="E309">
        <v>5.6740442655935617</v>
      </c>
      <c r="F309">
        <v>4.6680080482897388</v>
      </c>
      <c r="G309">
        <v>0.48289738430583501</v>
      </c>
      <c r="H309">
        <v>6.5593561368209246</v>
      </c>
      <c r="I309">
        <v>16.297786720321934</v>
      </c>
      <c r="J309">
        <v>8.0482897384305835E-2</v>
      </c>
      <c r="K309">
        <v>23.621730382293762</v>
      </c>
    </row>
    <row r="310" spans="1:11">
      <c r="A310" t="s">
        <v>1051</v>
      </c>
      <c r="B310" t="s">
        <v>1496</v>
      </c>
      <c r="C310">
        <v>208</v>
      </c>
      <c r="D310">
        <v>72.59615384615384</v>
      </c>
      <c r="E310">
        <v>6.25</v>
      </c>
      <c r="F310">
        <v>1.9230769230769231</v>
      </c>
      <c r="G310">
        <v>0</v>
      </c>
      <c r="H310">
        <v>9.1346153846153832</v>
      </c>
      <c r="I310">
        <v>9.6153846153846168</v>
      </c>
      <c r="J310">
        <v>0.48076923076923078</v>
      </c>
      <c r="K310">
        <v>38.461538461538467</v>
      </c>
    </row>
    <row r="311" spans="1:11">
      <c r="A311" t="s">
        <v>1052</v>
      </c>
      <c r="B311" t="s">
        <v>1497</v>
      </c>
      <c r="C311">
        <v>1247</v>
      </c>
      <c r="D311">
        <v>66.158781074578982</v>
      </c>
      <c r="E311">
        <v>2.566158781074579</v>
      </c>
      <c r="F311">
        <v>3.5284683239775463</v>
      </c>
      <c r="G311">
        <v>0.32076984763432237</v>
      </c>
      <c r="H311">
        <v>10.986367281475541</v>
      </c>
      <c r="I311">
        <v>16.439454691259023</v>
      </c>
      <c r="J311">
        <v>0</v>
      </c>
      <c r="K311">
        <v>45.388933440256615</v>
      </c>
    </row>
    <row r="312" spans="1:11">
      <c r="A312" t="s">
        <v>1053</v>
      </c>
      <c r="B312" t="s">
        <v>1504</v>
      </c>
      <c r="C312">
        <v>74</v>
      </c>
      <c r="D312">
        <v>100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1.3513513513513513</v>
      </c>
    </row>
    <row r="313" spans="1:11">
      <c r="A313" t="s">
        <v>1054</v>
      </c>
      <c r="B313" t="s">
        <v>1499</v>
      </c>
      <c r="C313">
        <v>157</v>
      </c>
      <c r="D313">
        <v>79.617834394904463</v>
      </c>
      <c r="E313">
        <v>3.8216560509554141</v>
      </c>
      <c r="F313">
        <v>4.4585987261146496</v>
      </c>
      <c r="G313">
        <v>0</v>
      </c>
      <c r="H313">
        <v>0</v>
      </c>
      <c r="I313">
        <v>12.101910828025478</v>
      </c>
      <c r="J313">
        <v>0</v>
      </c>
      <c r="K313">
        <v>17.834394904458598</v>
      </c>
    </row>
    <row r="314" spans="1:11">
      <c r="A314" t="s">
        <v>311</v>
      </c>
      <c r="B314" t="s">
        <v>1463</v>
      </c>
      <c r="C314">
        <v>7</v>
      </c>
      <c r="D314">
        <v>100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</row>
    <row r="315" spans="1:11">
      <c r="A315" t="s">
        <v>312</v>
      </c>
      <c r="B315" t="s">
        <v>1502</v>
      </c>
      <c r="C315">
        <v>3577</v>
      </c>
      <c r="D315">
        <v>63.209393346379649</v>
      </c>
      <c r="E315">
        <v>8.4987419625384408</v>
      </c>
      <c r="F315">
        <v>2.907464355605256</v>
      </c>
      <c r="G315">
        <v>0.50321498462398662</v>
      </c>
      <c r="H315">
        <v>8.8342186189544307</v>
      </c>
      <c r="I315">
        <v>16.046966731898237</v>
      </c>
      <c r="J315">
        <v>0</v>
      </c>
      <c r="K315">
        <v>19.681297176404808</v>
      </c>
    </row>
    <row r="316" spans="1:11">
      <c r="A316" t="s">
        <v>313</v>
      </c>
      <c r="B316" t="s">
        <v>1465</v>
      </c>
      <c r="C316">
        <v>1042</v>
      </c>
      <c r="D316">
        <v>63.531669865642989</v>
      </c>
      <c r="E316">
        <v>10.268714011516316</v>
      </c>
      <c r="F316">
        <v>4.5105566218809985</v>
      </c>
      <c r="G316">
        <v>0.95969289827255266</v>
      </c>
      <c r="H316">
        <v>9.2130518234165066</v>
      </c>
      <c r="I316">
        <v>11.516314779270633</v>
      </c>
      <c r="J316">
        <v>0</v>
      </c>
      <c r="K316">
        <v>20.921305182341651</v>
      </c>
    </row>
    <row r="317" spans="1:11">
      <c r="A317" t="s">
        <v>664</v>
      </c>
      <c r="B317" t="s">
        <v>1466</v>
      </c>
      <c r="C317">
        <v>33</v>
      </c>
      <c r="D317">
        <v>100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</row>
    <row r="318" spans="1:11">
      <c r="A318" t="s">
        <v>665</v>
      </c>
      <c r="B318" t="s">
        <v>1503</v>
      </c>
      <c r="C318">
        <v>20</v>
      </c>
      <c r="D318">
        <v>100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</row>
    <row r="319" spans="1:11">
      <c r="A319" t="s">
        <v>666</v>
      </c>
      <c r="B319" t="s">
        <v>1467</v>
      </c>
      <c r="C319">
        <v>16</v>
      </c>
      <c r="D319">
        <v>100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</row>
    <row r="320" spans="1:11">
      <c r="A320" t="s">
        <v>667</v>
      </c>
      <c r="B320" t="s">
        <v>1468</v>
      </c>
      <c r="C320">
        <v>35</v>
      </c>
      <c r="D320">
        <v>100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</row>
    <row r="321" spans="1:11">
      <c r="A321" t="s">
        <v>668</v>
      </c>
      <c r="B321" t="s">
        <v>1469</v>
      </c>
      <c r="C321">
        <v>8</v>
      </c>
      <c r="D321">
        <v>100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</row>
    <row r="322" spans="1:11">
      <c r="A322" t="s">
        <v>669</v>
      </c>
      <c r="B322" t="s">
        <v>1470</v>
      </c>
      <c r="C322">
        <v>54</v>
      </c>
      <c r="D322">
        <v>100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</row>
    <row r="323" spans="1:11">
      <c r="A323" t="s">
        <v>670</v>
      </c>
      <c r="B323" t="s">
        <v>1471</v>
      </c>
      <c r="C323">
        <v>89</v>
      </c>
      <c r="D323">
        <v>100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</row>
    <row r="324" spans="1:11">
      <c r="A324" t="s">
        <v>671</v>
      </c>
      <c r="B324" t="s">
        <v>1472</v>
      </c>
      <c r="C324">
        <v>3224</v>
      </c>
      <c r="D324">
        <v>55.862282878411904</v>
      </c>
      <c r="E324">
        <v>8.2196029776674937</v>
      </c>
      <c r="F324">
        <v>6.2655086848635229</v>
      </c>
      <c r="G324">
        <v>0.49627791563275436</v>
      </c>
      <c r="H324">
        <v>12.934243176178661</v>
      </c>
      <c r="I324">
        <v>16.191066997518611</v>
      </c>
      <c r="J324">
        <v>3.1017369727047151E-2</v>
      </c>
      <c r="K324">
        <v>28.72208436724566</v>
      </c>
    </row>
    <row r="325" spans="1:11">
      <c r="A325" t="s">
        <v>672</v>
      </c>
      <c r="B325" t="s">
        <v>1473</v>
      </c>
      <c r="C325">
        <v>3325</v>
      </c>
      <c r="D325">
        <v>71.067669172932341</v>
      </c>
      <c r="E325">
        <v>3.8195488721804511</v>
      </c>
      <c r="F325">
        <v>2.7669172932330826</v>
      </c>
      <c r="G325">
        <v>0.54135338345864659</v>
      </c>
      <c r="H325">
        <v>7.1578947368421044</v>
      </c>
      <c r="I325">
        <v>14.646616541353383</v>
      </c>
      <c r="J325">
        <v>0</v>
      </c>
      <c r="K325">
        <v>24.631578947368421</v>
      </c>
    </row>
    <row r="326" spans="1:11">
      <c r="A326" t="s">
        <v>673</v>
      </c>
      <c r="B326" t="s">
        <v>1474</v>
      </c>
      <c r="C326">
        <v>5424</v>
      </c>
      <c r="D326">
        <v>58.407079646017699</v>
      </c>
      <c r="E326">
        <v>8.3886430678466066</v>
      </c>
      <c r="F326">
        <v>5.4756637168141591</v>
      </c>
      <c r="G326">
        <v>0.4056047197640118</v>
      </c>
      <c r="H326">
        <v>9.4948377581120944</v>
      </c>
      <c r="I326">
        <v>17.828171091445427</v>
      </c>
      <c r="J326">
        <v>0</v>
      </c>
      <c r="K326">
        <v>26.438053097345133</v>
      </c>
    </row>
    <row r="327" spans="1:11">
      <c r="A327" t="s">
        <v>674</v>
      </c>
      <c r="B327" t="s">
        <v>1475</v>
      </c>
      <c r="C327">
        <v>2994</v>
      </c>
      <c r="D327">
        <v>64.395457581830328</v>
      </c>
      <c r="E327">
        <v>5.2772211088844356</v>
      </c>
      <c r="F327">
        <v>6.0120240480961922</v>
      </c>
      <c r="G327">
        <v>0.83500334001336018</v>
      </c>
      <c r="H327">
        <v>9.7528390113560466</v>
      </c>
      <c r="I327">
        <v>13.72745490981964</v>
      </c>
      <c r="J327">
        <v>0</v>
      </c>
      <c r="K327">
        <v>24.181696726786907</v>
      </c>
    </row>
    <row r="328" spans="1:11">
      <c r="A328" t="s">
        <v>675</v>
      </c>
      <c r="B328" t="s">
        <v>1476</v>
      </c>
      <c r="C328">
        <v>3426</v>
      </c>
      <c r="D328">
        <v>54.057209573847054</v>
      </c>
      <c r="E328">
        <v>9.748978400467017</v>
      </c>
      <c r="F328">
        <v>5.0788091068301222</v>
      </c>
      <c r="G328">
        <v>0.43782837127845886</v>
      </c>
      <c r="H328">
        <v>13.660245183887914</v>
      </c>
      <c r="I328">
        <v>16.958552247518973</v>
      </c>
      <c r="J328">
        <v>5.837711617046118E-2</v>
      </c>
      <c r="K328">
        <v>26.79509632224168</v>
      </c>
    </row>
    <row r="329" spans="1:11">
      <c r="A329" t="s">
        <v>676</v>
      </c>
      <c r="B329" t="s">
        <v>1477</v>
      </c>
      <c r="C329">
        <v>205</v>
      </c>
      <c r="D329">
        <v>60.487804878048777</v>
      </c>
      <c r="E329">
        <v>7.3170731707317067</v>
      </c>
      <c r="F329">
        <v>0.97560975609756095</v>
      </c>
      <c r="G329">
        <v>0</v>
      </c>
      <c r="H329">
        <v>10.24390243902439</v>
      </c>
      <c r="I329">
        <v>20.975609756097562</v>
      </c>
      <c r="J329">
        <v>0</v>
      </c>
      <c r="K329">
        <v>27.804878048780491</v>
      </c>
    </row>
    <row r="330" spans="1:11">
      <c r="A330" t="s">
        <v>677</v>
      </c>
      <c r="B330" t="s">
        <v>1478</v>
      </c>
      <c r="C330">
        <v>1888</v>
      </c>
      <c r="D330">
        <v>59.904661016949156</v>
      </c>
      <c r="E330">
        <v>3.3368644067796613</v>
      </c>
      <c r="F330">
        <v>6.6207627118644075</v>
      </c>
      <c r="G330">
        <v>0.21186440677966101</v>
      </c>
      <c r="H330">
        <v>10.911016949152543</v>
      </c>
      <c r="I330">
        <v>19.014830508474574</v>
      </c>
      <c r="J330">
        <v>0</v>
      </c>
      <c r="K330">
        <v>25.476694915254239</v>
      </c>
    </row>
    <row r="331" spans="1:11">
      <c r="A331" t="s">
        <v>678</v>
      </c>
      <c r="B331" t="s">
        <v>1479</v>
      </c>
      <c r="C331">
        <v>35</v>
      </c>
      <c r="D331">
        <v>100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</row>
    <row r="332" spans="1:11">
      <c r="A332" t="s">
        <v>679</v>
      </c>
      <c r="B332" t="s">
        <v>1500</v>
      </c>
      <c r="C332">
        <v>17</v>
      </c>
      <c r="D332">
        <v>100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</row>
    <row r="333" spans="1:11">
      <c r="A333" t="s">
        <v>681</v>
      </c>
      <c r="B333" t="s">
        <v>802</v>
      </c>
      <c r="C333">
        <v>7</v>
      </c>
      <c r="D333">
        <v>100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</row>
    <row r="334" spans="1:11">
      <c r="A334" t="s">
        <v>682</v>
      </c>
      <c r="B334" t="s">
        <v>1481</v>
      </c>
      <c r="C334">
        <v>4777</v>
      </c>
      <c r="D334">
        <v>64.936152396901832</v>
      </c>
      <c r="E334">
        <v>7.515176889261042</v>
      </c>
      <c r="F334">
        <v>4.5007326774126017</v>
      </c>
      <c r="G334">
        <v>0.50240736864140678</v>
      </c>
      <c r="H334">
        <v>8.3734561440234465</v>
      </c>
      <c r="I334">
        <v>14.130207243039564</v>
      </c>
      <c r="J334">
        <v>4.186728072011723E-2</v>
      </c>
      <c r="K334">
        <v>23.068871676784592</v>
      </c>
    </row>
    <row r="335" spans="1:11">
      <c r="A335" t="s">
        <v>683</v>
      </c>
      <c r="B335" t="s">
        <v>806</v>
      </c>
      <c r="C335">
        <v>53166</v>
      </c>
      <c r="D335">
        <v>62.694203062107356</v>
      </c>
      <c r="E335">
        <v>7.064665387653764</v>
      </c>
      <c r="F335">
        <v>4.903509761877892</v>
      </c>
      <c r="G335">
        <v>0.47022533197908439</v>
      </c>
      <c r="H335">
        <v>9.3819358236466925</v>
      </c>
      <c r="I335">
        <v>15.461008915472293</v>
      </c>
      <c r="J335">
        <v>2.4451717262912391E-2</v>
      </c>
      <c r="K335">
        <v>24.177105669036603</v>
      </c>
    </row>
    <row r="336" spans="1:11">
      <c r="A336" t="s">
        <v>684</v>
      </c>
      <c r="B336" t="s">
        <v>1482</v>
      </c>
      <c r="C336">
        <v>60</v>
      </c>
      <c r="D336">
        <v>100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</row>
    <row r="337" spans="1:11">
      <c r="A337" t="s">
        <v>685</v>
      </c>
      <c r="B337" t="s">
        <v>1483</v>
      </c>
      <c r="C337">
        <v>4183</v>
      </c>
      <c r="D337">
        <v>54.9605546258666</v>
      </c>
      <c r="E337">
        <v>7.1240736313650492</v>
      </c>
      <c r="F337">
        <v>9.9689218264403543</v>
      </c>
      <c r="G337">
        <v>0.35859431030360989</v>
      </c>
      <c r="H337">
        <v>10.255797274683241</v>
      </c>
      <c r="I337">
        <v>17.332058331341145</v>
      </c>
      <c r="J337">
        <v>0</v>
      </c>
      <c r="K337">
        <v>23.930193640927563</v>
      </c>
    </row>
    <row r="338" spans="1:11">
      <c r="A338" t="s">
        <v>686</v>
      </c>
      <c r="B338" t="s">
        <v>1484</v>
      </c>
      <c r="C338">
        <v>110</v>
      </c>
      <c r="D338">
        <v>100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8.1818181818181817</v>
      </c>
    </row>
    <row r="339" spans="1:11">
      <c r="A339" t="s">
        <v>687</v>
      </c>
      <c r="B339" t="s">
        <v>1485</v>
      </c>
      <c r="C339">
        <v>59</v>
      </c>
      <c r="D339">
        <v>100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</row>
    <row r="340" spans="1:11">
      <c r="A340" t="s">
        <v>688</v>
      </c>
      <c r="B340" t="s">
        <v>1486</v>
      </c>
      <c r="C340">
        <v>53</v>
      </c>
      <c r="D340">
        <v>100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</row>
    <row r="341" spans="1:11">
      <c r="A341" t="s">
        <v>689</v>
      </c>
      <c r="B341" t="s">
        <v>1487</v>
      </c>
      <c r="C341">
        <v>950</v>
      </c>
      <c r="D341">
        <v>71.89473684210526</v>
      </c>
      <c r="E341">
        <v>4.6315789473684212</v>
      </c>
      <c r="F341">
        <v>9.2631578947368425</v>
      </c>
      <c r="G341">
        <v>0.31578947368421051</v>
      </c>
      <c r="H341">
        <v>5.3684210526315796</v>
      </c>
      <c r="I341">
        <v>8.526315789473685</v>
      </c>
      <c r="J341">
        <v>0</v>
      </c>
      <c r="K341">
        <v>30.315789473684212</v>
      </c>
    </row>
    <row r="342" spans="1:11">
      <c r="A342" t="s">
        <v>690</v>
      </c>
      <c r="B342" t="s">
        <v>1488</v>
      </c>
      <c r="C342">
        <v>127</v>
      </c>
      <c r="D342">
        <v>74.803149606299215</v>
      </c>
      <c r="E342">
        <v>1.5748031496062991</v>
      </c>
      <c r="F342">
        <v>2.3622047244094486</v>
      </c>
      <c r="G342">
        <v>0</v>
      </c>
      <c r="H342">
        <v>14.960629921259844</v>
      </c>
      <c r="I342">
        <v>6.2992125984251963</v>
      </c>
      <c r="J342">
        <v>0</v>
      </c>
      <c r="K342">
        <v>1.5748031496062991</v>
      </c>
    </row>
    <row r="343" spans="1:11">
      <c r="A343" t="s">
        <v>691</v>
      </c>
      <c r="B343" t="s">
        <v>1489</v>
      </c>
      <c r="C343">
        <v>2743</v>
      </c>
      <c r="D343">
        <v>64.637258476121033</v>
      </c>
      <c r="E343">
        <v>5.4684651841049945</v>
      </c>
      <c r="F343">
        <v>3.9737513671162961</v>
      </c>
      <c r="G343">
        <v>0.25519504192489972</v>
      </c>
      <c r="H343">
        <v>9.0776522056142905</v>
      </c>
      <c r="I343">
        <v>16.587677725118482</v>
      </c>
      <c r="J343">
        <v>0</v>
      </c>
      <c r="K343">
        <v>23.878964637258477</v>
      </c>
    </row>
    <row r="344" spans="1:11">
      <c r="A344" t="s">
        <v>692</v>
      </c>
      <c r="B344" t="s">
        <v>1490</v>
      </c>
      <c r="C344">
        <v>5792</v>
      </c>
      <c r="D344">
        <v>54.678867403314911</v>
      </c>
      <c r="E344">
        <v>12.413674033149173</v>
      </c>
      <c r="F344">
        <v>4.6961325966850831</v>
      </c>
      <c r="G344">
        <v>0.4316298342541437</v>
      </c>
      <c r="H344">
        <v>9.5476519337016583</v>
      </c>
      <c r="I344">
        <v>18.232044198895029</v>
      </c>
      <c r="J344">
        <v>0</v>
      </c>
      <c r="K344">
        <v>21.961325966850829</v>
      </c>
    </row>
    <row r="345" spans="1:11">
      <c r="A345" t="s">
        <v>693</v>
      </c>
      <c r="B345" t="s">
        <v>1491</v>
      </c>
      <c r="C345">
        <v>3455</v>
      </c>
      <c r="D345">
        <v>72.532561505065118</v>
      </c>
      <c r="E345">
        <v>0.72358900144717797</v>
      </c>
      <c r="F345">
        <v>3.3574529667149058</v>
      </c>
      <c r="G345">
        <v>0.49204052098408108</v>
      </c>
      <c r="H345">
        <v>8.5672937771345872</v>
      </c>
      <c r="I345">
        <v>14.327062228654125</v>
      </c>
      <c r="J345">
        <v>0</v>
      </c>
      <c r="K345">
        <v>23.531114327062227</v>
      </c>
    </row>
    <row r="346" spans="1:11">
      <c r="A346" t="s">
        <v>694</v>
      </c>
      <c r="B346" t="s">
        <v>1492</v>
      </c>
      <c r="C346">
        <v>397</v>
      </c>
      <c r="D346">
        <v>86.397984886649866</v>
      </c>
      <c r="E346">
        <v>0.75566750629722923</v>
      </c>
      <c r="F346">
        <v>0.50377833753148615</v>
      </c>
      <c r="G346">
        <v>0</v>
      </c>
      <c r="H346">
        <v>3.5264483627204033</v>
      </c>
      <c r="I346">
        <v>8.8161209068010074</v>
      </c>
      <c r="J346">
        <v>0</v>
      </c>
      <c r="K346">
        <v>14.105793450881613</v>
      </c>
    </row>
    <row r="347" spans="1:11">
      <c r="A347" t="s">
        <v>695</v>
      </c>
      <c r="B347" t="s">
        <v>1493</v>
      </c>
      <c r="C347">
        <v>83</v>
      </c>
      <c r="D347">
        <v>100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</row>
    <row r="348" spans="1:11">
      <c r="A348" t="s">
        <v>696</v>
      </c>
      <c r="B348" t="s">
        <v>1494</v>
      </c>
      <c r="C348">
        <v>124</v>
      </c>
      <c r="D348">
        <v>100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</row>
    <row r="349" spans="1:11">
      <c r="A349" t="s">
        <v>697</v>
      </c>
      <c r="B349" t="s">
        <v>1495</v>
      </c>
      <c r="C349">
        <v>3115</v>
      </c>
      <c r="D349">
        <v>66.356340288924557</v>
      </c>
      <c r="E349">
        <v>8.6998394863563409</v>
      </c>
      <c r="F349">
        <v>3.8523274478330656</v>
      </c>
      <c r="G349">
        <v>0.8346709470304976</v>
      </c>
      <c r="H349">
        <v>7.6404494382022472</v>
      </c>
      <c r="I349">
        <v>12.423756019261639</v>
      </c>
      <c r="J349">
        <v>0.1926163723916533</v>
      </c>
      <c r="K349">
        <v>22.215088282504013</v>
      </c>
    </row>
    <row r="350" spans="1:11">
      <c r="A350" t="s">
        <v>698</v>
      </c>
      <c r="B350" t="s">
        <v>1496</v>
      </c>
      <c r="C350">
        <v>178</v>
      </c>
      <c r="D350">
        <v>72.471910112359552</v>
      </c>
      <c r="E350">
        <v>5.6179775280898872</v>
      </c>
      <c r="F350">
        <v>0</v>
      </c>
      <c r="G350">
        <v>0</v>
      </c>
      <c r="H350">
        <v>14.04494382022472</v>
      </c>
      <c r="I350">
        <v>7.8651685393258424</v>
      </c>
      <c r="J350">
        <v>0</v>
      </c>
      <c r="K350">
        <v>40.449438202247187</v>
      </c>
    </row>
    <row r="351" spans="1:11">
      <c r="A351" t="s">
        <v>1219</v>
      </c>
      <c r="B351" t="s">
        <v>1497</v>
      </c>
      <c r="C351">
        <v>1305</v>
      </c>
      <c r="D351">
        <v>66.436781609195407</v>
      </c>
      <c r="E351">
        <v>2.8352490421455938</v>
      </c>
      <c r="F351">
        <v>3.2183908045977012</v>
      </c>
      <c r="G351">
        <v>0.30651340996168586</v>
      </c>
      <c r="H351">
        <v>10.957854406130268</v>
      </c>
      <c r="I351">
        <v>16.245210727969347</v>
      </c>
      <c r="J351">
        <v>0</v>
      </c>
      <c r="K351">
        <v>43.984674329501914</v>
      </c>
    </row>
    <row r="352" spans="1:11">
      <c r="A352" t="s">
        <v>1220</v>
      </c>
      <c r="B352" t="s">
        <v>1501</v>
      </c>
      <c r="C352">
        <v>39</v>
      </c>
      <c r="D352">
        <v>100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</row>
    <row r="353" spans="1:11">
      <c r="A353" t="s">
        <v>1221</v>
      </c>
      <c r="B353" t="s">
        <v>1504</v>
      </c>
      <c r="C353">
        <v>36</v>
      </c>
      <c r="D353">
        <v>100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2.7777777777777777</v>
      </c>
    </row>
    <row r="354" spans="1:11">
      <c r="A354" t="s">
        <v>1222</v>
      </c>
      <c r="B354" t="s">
        <v>1499</v>
      </c>
      <c r="C354">
        <v>154</v>
      </c>
      <c r="D354">
        <v>81.818181818181827</v>
      </c>
      <c r="E354">
        <v>6.4935064935064926</v>
      </c>
      <c r="F354">
        <v>0</v>
      </c>
      <c r="G354">
        <v>0.64935064935064934</v>
      </c>
      <c r="H354">
        <v>1.2987012987012987</v>
      </c>
      <c r="I354">
        <v>8.4415584415584419</v>
      </c>
      <c r="J354">
        <v>1.2987012987012987</v>
      </c>
      <c r="K354">
        <v>23.376623376623375</v>
      </c>
    </row>
    <row r="355" spans="1:11">
      <c r="A355" t="s">
        <v>1055</v>
      </c>
      <c r="B355" t="s">
        <v>1463</v>
      </c>
      <c r="C355">
        <v>8</v>
      </c>
      <c r="D355">
        <v>100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</row>
    <row r="356" spans="1:11">
      <c r="A356" t="s">
        <v>1056</v>
      </c>
      <c r="B356" t="s">
        <v>1502</v>
      </c>
      <c r="C356">
        <v>3553</v>
      </c>
      <c r="D356">
        <v>63.101604278074866</v>
      </c>
      <c r="E356">
        <v>9.4849423022797641</v>
      </c>
      <c r="F356">
        <v>1.3228257810301154</v>
      </c>
      <c r="G356">
        <v>0.50661412890515056</v>
      </c>
      <c r="H356">
        <v>9.8508302842668165</v>
      </c>
      <c r="I356">
        <v>15.648747537292429</v>
      </c>
      <c r="J356">
        <v>8.4435688150858432E-2</v>
      </c>
      <c r="K356">
        <v>19.954967632986211</v>
      </c>
    </row>
    <row r="357" spans="1:11">
      <c r="A357" t="s">
        <v>1057</v>
      </c>
      <c r="B357" t="s">
        <v>1465</v>
      </c>
      <c r="C357">
        <v>987</v>
      </c>
      <c r="D357">
        <v>65.045592705167181</v>
      </c>
      <c r="E357">
        <v>10.435663627152989</v>
      </c>
      <c r="F357">
        <v>3.3434650455927049</v>
      </c>
      <c r="G357">
        <v>0.40526849037487339</v>
      </c>
      <c r="H357">
        <v>9.5238095238095237</v>
      </c>
      <c r="I357">
        <v>11.246200607902736</v>
      </c>
      <c r="J357">
        <v>0</v>
      </c>
      <c r="K357">
        <v>21.175278622087131</v>
      </c>
    </row>
    <row r="358" spans="1:11">
      <c r="A358" t="s">
        <v>1058</v>
      </c>
      <c r="B358" t="s">
        <v>1466</v>
      </c>
      <c r="C358">
        <v>37</v>
      </c>
      <c r="D358">
        <v>100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10.810810810810811</v>
      </c>
    </row>
    <row r="359" spans="1:11">
      <c r="A359" t="s">
        <v>1059</v>
      </c>
      <c r="B359" t="s">
        <v>1503</v>
      </c>
      <c r="C359">
        <v>13</v>
      </c>
      <c r="D359">
        <v>100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</row>
    <row r="360" spans="1:11">
      <c r="A360" t="s">
        <v>1060</v>
      </c>
      <c r="B360" t="s">
        <v>1467</v>
      </c>
      <c r="C360">
        <v>16</v>
      </c>
      <c r="D360">
        <v>100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</row>
    <row r="361" spans="1:11">
      <c r="A361" t="s">
        <v>1061</v>
      </c>
      <c r="B361" t="s">
        <v>1468</v>
      </c>
      <c r="C361">
        <v>21</v>
      </c>
      <c r="D361">
        <v>100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</row>
    <row r="362" spans="1:11">
      <c r="A362" t="s">
        <v>1062</v>
      </c>
      <c r="B362" t="s">
        <v>1469</v>
      </c>
      <c r="C362">
        <v>17</v>
      </c>
      <c r="D362">
        <v>100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</row>
    <row r="363" spans="1:11">
      <c r="A363" t="s">
        <v>1063</v>
      </c>
      <c r="B363" t="s">
        <v>1470</v>
      </c>
      <c r="C363">
        <v>65</v>
      </c>
      <c r="D363">
        <v>100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</row>
    <row r="364" spans="1:11">
      <c r="A364" t="s">
        <v>1064</v>
      </c>
      <c r="B364" t="s">
        <v>1471</v>
      </c>
      <c r="C364">
        <v>101</v>
      </c>
      <c r="D364">
        <v>99.009900990099013</v>
      </c>
      <c r="E364">
        <v>0.99009900990099009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</row>
    <row r="365" spans="1:11">
      <c r="A365" t="s">
        <v>1065</v>
      </c>
      <c r="B365" t="s">
        <v>1472</v>
      </c>
      <c r="C365">
        <v>3137</v>
      </c>
      <c r="D365">
        <v>54.82945489321007</v>
      </c>
      <c r="E365">
        <v>8.2244182339815097</v>
      </c>
      <c r="F365">
        <v>6.3117628307299976</v>
      </c>
      <c r="G365">
        <v>0.41440867070449477</v>
      </c>
      <c r="H365">
        <v>12.145361810647115</v>
      </c>
      <c r="I365">
        <v>18.010838380618424</v>
      </c>
      <c r="J365">
        <v>6.3755180108383797E-2</v>
      </c>
      <c r="K365">
        <v>31.240038253108064</v>
      </c>
    </row>
    <row r="366" spans="1:11">
      <c r="A366" t="s">
        <v>1066</v>
      </c>
      <c r="B366" t="s">
        <v>1067</v>
      </c>
      <c r="C366">
        <v>25</v>
      </c>
      <c r="D366">
        <v>96</v>
      </c>
      <c r="E366">
        <v>0</v>
      </c>
      <c r="F366">
        <v>0</v>
      </c>
      <c r="G366">
        <v>4</v>
      </c>
      <c r="H366">
        <v>0</v>
      </c>
      <c r="I366">
        <v>0</v>
      </c>
      <c r="J366">
        <v>0</v>
      </c>
      <c r="K366">
        <v>0</v>
      </c>
    </row>
    <row r="367" spans="1:11">
      <c r="A367" t="s">
        <v>1068</v>
      </c>
      <c r="B367" t="s">
        <v>1473</v>
      </c>
      <c r="C367">
        <v>3344</v>
      </c>
      <c r="D367">
        <v>70.514354066985646</v>
      </c>
      <c r="E367">
        <v>5.2332535885167468</v>
      </c>
      <c r="F367">
        <v>2.4521531100478469</v>
      </c>
      <c r="G367">
        <v>0.71770334928229662</v>
      </c>
      <c r="H367">
        <v>8.8217703349282299</v>
      </c>
      <c r="I367">
        <v>12.23086124401914</v>
      </c>
      <c r="J367">
        <v>2.990430622009569E-2</v>
      </c>
      <c r="K367">
        <v>23.295454545454543</v>
      </c>
    </row>
    <row r="368" spans="1:11">
      <c r="A368" t="s">
        <v>1069</v>
      </c>
      <c r="B368" t="s">
        <v>1474</v>
      </c>
      <c r="C368">
        <v>5043</v>
      </c>
      <c r="D368">
        <v>62.661114416022215</v>
      </c>
      <c r="E368">
        <v>6.9006543723973826</v>
      </c>
      <c r="F368">
        <v>4.4021415823914332</v>
      </c>
      <c r="G368">
        <v>0.29744199881023198</v>
      </c>
      <c r="H368">
        <v>5.7703747769185005</v>
      </c>
      <c r="I368">
        <v>19.968272853460242</v>
      </c>
      <c r="J368">
        <v>0</v>
      </c>
      <c r="K368">
        <v>26.254213761649815</v>
      </c>
    </row>
    <row r="369" spans="1:11">
      <c r="A369" t="s">
        <v>1070</v>
      </c>
      <c r="B369" t="s">
        <v>1475</v>
      </c>
      <c r="C369">
        <v>3063</v>
      </c>
      <c r="D369">
        <v>62.455109369898786</v>
      </c>
      <c r="E369">
        <v>7.3457394711067572</v>
      </c>
      <c r="F369">
        <v>4.7339209924910222</v>
      </c>
      <c r="G369">
        <v>0.71825008161932746</v>
      </c>
      <c r="H369">
        <v>9.7943192948090108</v>
      </c>
      <c r="I369">
        <v>14.95266079007509</v>
      </c>
      <c r="J369">
        <v>0</v>
      </c>
      <c r="K369">
        <v>22.592229840026118</v>
      </c>
    </row>
    <row r="370" spans="1:11">
      <c r="A370" t="s">
        <v>1071</v>
      </c>
      <c r="B370" t="s">
        <v>1476</v>
      </c>
      <c r="C370">
        <v>3524</v>
      </c>
      <c r="D370">
        <v>55.363223609534614</v>
      </c>
      <c r="E370">
        <v>9.7048808172531214</v>
      </c>
      <c r="F370">
        <v>3.547105561861521</v>
      </c>
      <c r="G370">
        <v>0.25539160045402953</v>
      </c>
      <c r="H370">
        <v>14.642451759364357</v>
      </c>
      <c r="I370">
        <v>16.37343927355278</v>
      </c>
      <c r="J370">
        <v>0.11350737797956867</v>
      </c>
      <c r="K370">
        <v>27.156640181611806</v>
      </c>
    </row>
    <row r="371" spans="1:11">
      <c r="A371" t="s">
        <v>1072</v>
      </c>
      <c r="B371" t="s">
        <v>1477</v>
      </c>
      <c r="C371">
        <v>223</v>
      </c>
      <c r="D371">
        <v>62.331838565022423</v>
      </c>
      <c r="E371">
        <v>5.3811659192825116</v>
      </c>
      <c r="F371">
        <v>2.6905829596412558</v>
      </c>
      <c r="G371">
        <v>0.44843049327354262</v>
      </c>
      <c r="H371">
        <v>14.349775784753364</v>
      </c>
      <c r="I371">
        <v>14.798206278026907</v>
      </c>
      <c r="J371">
        <v>0</v>
      </c>
      <c r="K371">
        <v>26.00896860986547</v>
      </c>
    </row>
    <row r="372" spans="1:11">
      <c r="A372" t="s">
        <v>1073</v>
      </c>
      <c r="B372" t="s">
        <v>1478</v>
      </c>
      <c r="C372">
        <v>1882</v>
      </c>
      <c r="D372">
        <v>58.342189160467584</v>
      </c>
      <c r="E372">
        <v>4.8352816153028693</v>
      </c>
      <c r="F372">
        <v>6.8012752391073326</v>
      </c>
      <c r="G372">
        <v>0.42507970244420828</v>
      </c>
      <c r="H372">
        <v>12.964930924548353</v>
      </c>
      <c r="I372">
        <v>16.631243358129648</v>
      </c>
      <c r="J372">
        <v>0</v>
      </c>
      <c r="K372">
        <v>25.770456960680129</v>
      </c>
    </row>
    <row r="373" spans="1:11">
      <c r="A373" t="s">
        <v>1074</v>
      </c>
      <c r="B373" t="s">
        <v>1479</v>
      </c>
      <c r="C373">
        <v>52</v>
      </c>
      <c r="D373">
        <v>98.076923076923066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1.9230769230769231</v>
      </c>
      <c r="K373">
        <v>0</v>
      </c>
    </row>
    <row r="374" spans="1:11">
      <c r="A374" t="s">
        <v>1075</v>
      </c>
      <c r="B374" t="s">
        <v>1500</v>
      </c>
      <c r="C374">
        <v>20</v>
      </c>
      <c r="D374">
        <v>100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</row>
    <row r="375" spans="1:11">
      <c r="A375" t="s">
        <v>1076</v>
      </c>
      <c r="B375" t="s">
        <v>802</v>
      </c>
      <c r="C375">
        <v>2</v>
      </c>
      <c r="D375">
        <v>100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</row>
    <row r="376" spans="1:11">
      <c r="A376" t="s">
        <v>1077</v>
      </c>
      <c r="B376" t="s">
        <v>1481</v>
      </c>
      <c r="C376">
        <v>4542</v>
      </c>
      <c r="D376">
        <v>64.44297666226332</v>
      </c>
      <c r="E376">
        <v>7.5517393218846323</v>
      </c>
      <c r="F376">
        <v>3.2364597093791283</v>
      </c>
      <c r="G376">
        <v>0.28621752531924266</v>
      </c>
      <c r="H376">
        <v>9.0708938793483043</v>
      </c>
      <c r="I376">
        <v>15.411712901805371</v>
      </c>
      <c r="J376">
        <v>0</v>
      </c>
      <c r="K376">
        <v>26.794363716424485</v>
      </c>
    </row>
    <row r="377" spans="1:11">
      <c r="A377" t="s">
        <v>1078</v>
      </c>
      <c r="B377" t="s">
        <v>806</v>
      </c>
      <c r="C377">
        <v>52821</v>
      </c>
      <c r="D377">
        <v>62.119232880861773</v>
      </c>
      <c r="E377">
        <v>7.5954639253327283</v>
      </c>
      <c r="F377">
        <v>4.2047670434107651</v>
      </c>
      <c r="G377">
        <v>0.46193748698434334</v>
      </c>
      <c r="H377">
        <v>9.6703962439181392</v>
      </c>
      <c r="I377">
        <v>15.925484182427443</v>
      </c>
      <c r="J377">
        <v>2.2718237064803769E-2</v>
      </c>
      <c r="K377">
        <v>24.416425285397853</v>
      </c>
    </row>
    <row r="378" spans="1:11">
      <c r="A378" t="s">
        <v>1079</v>
      </c>
      <c r="B378" t="s">
        <v>1482</v>
      </c>
      <c r="C378">
        <v>62</v>
      </c>
      <c r="D378">
        <v>100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1.6129032258064515</v>
      </c>
    </row>
    <row r="379" spans="1:11">
      <c r="A379" t="s">
        <v>1080</v>
      </c>
      <c r="B379" t="s">
        <v>1483</v>
      </c>
      <c r="C379">
        <v>4213</v>
      </c>
      <c r="D379">
        <v>53.239971516733917</v>
      </c>
      <c r="E379">
        <v>7.4768573463090435</v>
      </c>
      <c r="F379">
        <v>8.9722288155708529</v>
      </c>
      <c r="G379">
        <v>0.45098504628530739</v>
      </c>
      <c r="H379">
        <v>11.654403038215049</v>
      </c>
      <c r="I379">
        <v>18.205554236885828</v>
      </c>
      <c r="J379">
        <v>0</v>
      </c>
      <c r="K379">
        <v>25.872300023736056</v>
      </c>
    </row>
    <row r="380" spans="1:11">
      <c r="A380" t="s">
        <v>1081</v>
      </c>
      <c r="B380" t="s">
        <v>1484</v>
      </c>
      <c r="C380">
        <v>117</v>
      </c>
      <c r="D380">
        <v>100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3.4188034188034191</v>
      </c>
    </row>
    <row r="381" spans="1:11">
      <c r="A381" t="s">
        <v>1082</v>
      </c>
      <c r="B381" t="s">
        <v>1485</v>
      </c>
      <c r="C381">
        <v>64</v>
      </c>
      <c r="D381">
        <v>100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</row>
    <row r="382" spans="1:11">
      <c r="A382" t="s">
        <v>1083</v>
      </c>
      <c r="B382" t="s">
        <v>1486</v>
      </c>
      <c r="C382">
        <v>45</v>
      </c>
      <c r="D382">
        <v>100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</row>
    <row r="383" spans="1:11">
      <c r="A383" t="s">
        <v>1084</v>
      </c>
      <c r="B383" t="s">
        <v>1487</v>
      </c>
      <c r="C383">
        <v>957</v>
      </c>
      <c r="D383">
        <v>68.756530825496341</v>
      </c>
      <c r="E383">
        <v>3.9707419017763845</v>
      </c>
      <c r="F383">
        <v>8.7774294670846391</v>
      </c>
      <c r="G383">
        <v>0.31347962382445138</v>
      </c>
      <c r="H383">
        <v>8.4639498432601883</v>
      </c>
      <c r="I383">
        <v>9.7178683385579934</v>
      </c>
      <c r="J383">
        <v>0</v>
      </c>
      <c r="K383">
        <v>28.108672936259143</v>
      </c>
    </row>
    <row r="384" spans="1:11">
      <c r="A384" t="s">
        <v>1085</v>
      </c>
      <c r="B384" t="s">
        <v>1488</v>
      </c>
      <c r="C384">
        <v>136</v>
      </c>
      <c r="D384">
        <v>71.32352941176471</v>
      </c>
      <c r="E384">
        <v>0.73529411764705876</v>
      </c>
      <c r="F384">
        <v>1.4705882352941175</v>
      </c>
      <c r="G384">
        <v>0</v>
      </c>
      <c r="H384">
        <v>13.23529411764706</v>
      </c>
      <c r="I384">
        <v>13.23529411764706</v>
      </c>
      <c r="J384">
        <v>0</v>
      </c>
      <c r="K384">
        <v>0.73529411764705876</v>
      </c>
    </row>
    <row r="385" spans="1:11">
      <c r="A385" t="s">
        <v>1086</v>
      </c>
      <c r="B385" t="s">
        <v>1489</v>
      </c>
      <c r="C385">
        <v>2687</v>
      </c>
      <c r="D385">
        <v>60.997394864160768</v>
      </c>
      <c r="E385">
        <v>9.0807592110160034</v>
      </c>
      <c r="F385">
        <v>3.2750279121697061</v>
      </c>
      <c r="G385">
        <v>0.33494603647190174</v>
      </c>
      <c r="H385">
        <v>10.197245999255676</v>
      </c>
      <c r="I385">
        <v>16.114625976925939</v>
      </c>
      <c r="J385">
        <v>0</v>
      </c>
      <c r="K385">
        <v>24.451060662448828</v>
      </c>
    </row>
    <row r="386" spans="1:11">
      <c r="A386" t="s">
        <v>1087</v>
      </c>
      <c r="B386" t="s">
        <v>1490</v>
      </c>
      <c r="C386">
        <v>6008</v>
      </c>
      <c r="D386">
        <v>53.245672436751001</v>
      </c>
      <c r="E386">
        <v>13.948069241011984</v>
      </c>
      <c r="F386">
        <v>4.3608521970705727</v>
      </c>
      <c r="G386">
        <v>0.58255659121171777</v>
      </c>
      <c r="H386">
        <v>10.419440745672437</v>
      </c>
      <c r="I386">
        <v>17.443408788282291</v>
      </c>
      <c r="J386">
        <v>0</v>
      </c>
      <c r="K386">
        <v>22.153794940079894</v>
      </c>
    </row>
    <row r="387" spans="1:11">
      <c r="A387" t="s">
        <v>1088</v>
      </c>
      <c r="B387" t="s">
        <v>1491</v>
      </c>
      <c r="C387">
        <v>3548</v>
      </c>
      <c r="D387">
        <v>71.505073280721533</v>
      </c>
      <c r="E387">
        <v>0.50732807215332576</v>
      </c>
      <c r="F387">
        <v>2.8748590755355128</v>
      </c>
      <c r="G387">
        <v>0.47914317925591882</v>
      </c>
      <c r="H387">
        <v>8.6245772266065384</v>
      </c>
      <c r="I387">
        <v>16.009019165727171</v>
      </c>
      <c r="J387">
        <v>0</v>
      </c>
      <c r="K387">
        <v>22.266065388951521</v>
      </c>
    </row>
    <row r="388" spans="1:11">
      <c r="A388" t="s">
        <v>1089</v>
      </c>
      <c r="B388" t="s">
        <v>1492</v>
      </c>
      <c r="C388">
        <v>190</v>
      </c>
      <c r="D388">
        <v>98.94736842105263</v>
      </c>
      <c r="E388">
        <v>0</v>
      </c>
      <c r="F388">
        <v>0</v>
      </c>
      <c r="G388">
        <v>0.52631578947368418</v>
      </c>
      <c r="H388">
        <v>0</v>
      </c>
      <c r="I388">
        <v>0.52631578947368418</v>
      </c>
      <c r="J388">
        <v>0</v>
      </c>
      <c r="K388">
        <v>0</v>
      </c>
    </row>
    <row r="389" spans="1:11">
      <c r="A389" t="s">
        <v>1090</v>
      </c>
      <c r="B389" t="s">
        <v>1493</v>
      </c>
      <c r="C389">
        <v>98</v>
      </c>
      <c r="D389">
        <v>100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</row>
    <row r="390" spans="1:11">
      <c r="A390" t="s">
        <v>1091</v>
      </c>
      <c r="B390" t="s">
        <v>1494</v>
      </c>
      <c r="C390">
        <v>158</v>
      </c>
      <c r="D390">
        <v>100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</row>
    <row r="391" spans="1:11">
      <c r="A391" t="s">
        <v>1092</v>
      </c>
      <c r="B391" t="s">
        <v>1495</v>
      </c>
      <c r="C391">
        <v>3168</v>
      </c>
      <c r="D391">
        <v>64.741161616161619</v>
      </c>
      <c r="E391">
        <v>8.8699494949494948</v>
      </c>
      <c r="F391">
        <v>3.2512626262626263</v>
      </c>
      <c r="G391">
        <v>0.78914141414141414</v>
      </c>
      <c r="H391">
        <v>7.5126262626262621</v>
      </c>
      <c r="I391">
        <v>14.835858585858585</v>
      </c>
      <c r="J391">
        <v>0</v>
      </c>
      <c r="K391">
        <v>22.695707070707073</v>
      </c>
    </row>
    <row r="392" spans="1:11">
      <c r="A392" t="s">
        <v>1093</v>
      </c>
      <c r="B392" t="s">
        <v>1496</v>
      </c>
      <c r="C392">
        <v>180</v>
      </c>
      <c r="D392">
        <v>66.666666666666657</v>
      </c>
      <c r="E392">
        <v>3.8888888888888888</v>
      </c>
      <c r="F392">
        <v>2.7777777777777777</v>
      </c>
      <c r="G392">
        <v>0</v>
      </c>
      <c r="H392">
        <v>11.111111111111111</v>
      </c>
      <c r="I392">
        <v>15.555555555555555</v>
      </c>
      <c r="J392">
        <v>0</v>
      </c>
      <c r="K392">
        <v>40.555555555555557</v>
      </c>
    </row>
    <row r="393" spans="1:11">
      <c r="A393" t="s">
        <v>1094</v>
      </c>
      <c r="B393" t="s">
        <v>1497</v>
      </c>
      <c r="C393">
        <v>1313</v>
      </c>
      <c r="D393">
        <v>63.366336633663366</v>
      </c>
      <c r="E393">
        <v>2.6656511805026657</v>
      </c>
      <c r="F393">
        <v>4.8743335872048741</v>
      </c>
      <c r="G393">
        <v>0.53313023610053312</v>
      </c>
      <c r="H393">
        <v>10.51028179741051</v>
      </c>
      <c r="I393">
        <v>18.050266565118051</v>
      </c>
      <c r="J393">
        <v>0</v>
      </c>
      <c r="K393">
        <v>40.213252094440207</v>
      </c>
    </row>
    <row r="394" spans="1:11">
      <c r="A394" t="s">
        <v>1095</v>
      </c>
      <c r="B394" t="s">
        <v>1501</v>
      </c>
      <c r="C394">
        <v>75</v>
      </c>
      <c r="D394">
        <v>100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1.3333333333333335</v>
      </c>
    </row>
    <row r="395" spans="1:11">
      <c r="A395" t="s">
        <v>1096</v>
      </c>
      <c r="B395" t="s">
        <v>1499</v>
      </c>
      <c r="C395">
        <v>127</v>
      </c>
      <c r="D395">
        <v>82.677165354330711</v>
      </c>
      <c r="E395">
        <v>0</v>
      </c>
      <c r="F395">
        <v>0</v>
      </c>
      <c r="G395">
        <v>0</v>
      </c>
      <c r="H395">
        <v>0.78740157480314954</v>
      </c>
      <c r="I395">
        <v>15.748031496062993</v>
      </c>
      <c r="J395">
        <v>0.78740157480314954</v>
      </c>
      <c r="K395">
        <v>14.960629921259844</v>
      </c>
    </row>
    <row r="396" spans="1:11">
      <c r="A396" t="s">
        <v>1097</v>
      </c>
      <c r="B396" t="s">
        <v>1502</v>
      </c>
      <c r="C396">
        <v>1791</v>
      </c>
      <c r="D396">
        <v>63.260748185371298</v>
      </c>
      <c r="E396">
        <v>8.5985482970407592</v>
      </c>
      <c r="F396">
        <v>1.3958682300390843</v>
      </c>
      <c r="G396">
        <v>0.44667783361250701</v>
      </c>
      <c r="H396">
        <v>10.831937465103294</v>
      </c>
      <c r="I396">
        <v>15.466219988833055</v>
      </c>
      <c r="J396">
        <v>0</v>
      </c>
      <c r="K396">
        <v>18.816303740926855</v>
      </c>
    </row>
    <row r="397" spans="1:11">
      <c r="A397" t="s">
        <v>1098</v>
      </c>
      <c r="B397" t="s">
        <v>1464</v>
      </c>
      <c r="C397">
        <v>1932</v>
      </c>
      <c r="D397">
        <v>61.95652173913043</v>
      </c>
      <c r="E397">
        <v>11.024844720496894</v>
      </c>
      <c r="F397">
        <v>0.56935817805383016</v>
      </c>
      <c r="G397">
        <v>0.51759834368530022</v>
      </c>
      <c r="H397">
        <v>11.128364389233955</v>
      </c>
      <c r="I397">
        <v>14.803312629399587</v>
      </c>
      <c r="J397">
        <v>0</v>
      </c>
      <c r="K397">
        <v>21.583850931677016</v>
      </c>
    </row>
    <row r="398" spans="1:11">
      <c r="A398" t="s">
        <v>1099</v>
      </c>
      <c r="B398" t="s">
        <v>1465</v>
      </c>
      <c r="C398">
        <v>1107</v>
      </c>
      <c r="D398">
        <v>63.053297199638656</v>
      </c>
      <c r="E398">
        <v>9.5754290876242099</v>
      </c>
      <c r="F398">
        <v>4.2457091237579041</v>
      </c>
      <c r="G398">
        <v>0.18066847335140018</v>
      </c>
      <c r="H398">
        <v>9.3947606142728102</v>
      </c>
      <c r="I398">
        <v>13.550135501355012</v>
      </c>
      <c r="J398">
        <v>0</v>
      </c>
      <c r="K398">
        <v>25.65492321589883</v>
      </c>
    </row>
    <row r="399" spans="1:11">
      <c r="A399" t="s">
        <v>1100</v>
      </c>
      <c r="B399" t="s">
        <v>1466</v>
      </c>
      <c r="C399">
        <v>27</v>
      </c>
      <c r="D399">
        <v>96.296296296296291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3.7037037037037033</v>
      </c>
      <c r="K399">
        <v>29.629629629629626</v>
      </c>
    </row>
    <row r="400" spans="1:11">
      <c r="A400" t="s">
        <v>1101</v>
      </c>
      <c r="B400" t="s">
        <v>1467</v>
      </c>
      <c r="C400">
        <v>12</v>
      </c>
      <c r="D400">
        <v>100</v>
      </c>
      <c r="E400">
        <v>0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</row>
    <row r="401" spans="1:11">
      <c r="A401" t="s">
        <v>1102</v>
      </c>
      <c r="B401" t="s">
        <v>1468</v>
      </c>
      <c r="C401">
        <v>10</v>
      </c>
      <c r="D401">
        <v>100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</row>
    <row r="402" spans="1:11">
      <c r="A402" t="s">
        <v>1103</v>
      </c>
      <c r="B402" t="s">
        <v>1469</v>
      </c>
      <c r="C402">
        <v>16</v>
      </c>
      <c r="D402">
        <v>100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</row>
    <row r="403" spans="1:11">
      <c r="A403" t="s">
        <v>1104</v>
      </c>
      <c r="B403" t="s">
        <v>1470</v>
      </c>
      <c r="C403">
        <v>73</v>
      </c>
      <c r="D403">
        <v>100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2.7397260273972601</v>
      </c>
    </row>
    <row r="404" spans="1:11">
      <c r="A404" t="s">
        <v>1105</v>
      </c>
      <c r="B404" t="s">
        <v>1471</v>
      </c>
      <c r="C404">
        <v>86</v>
      </c>
      <c r="D404">
        <v>98.837209302325576</v>
      </c>
      <c r="E404">
        <v>0</v>
      </c>
      <c r="F404">
        <v>0</v>
      </c>
      <c r="G404">
        <v>1.1627906976744187</v>
      </c>
      <c r="H404">
        <v>0</v>
      </c>
      <c r="I404">
        <v>0</v>
      </c>
      <c r="J404">
        <v>0</v>
      </c>
      <c r="K404">
        <v>0</v>
      </c>
    </row>
    <row r="405" spans="1:11">
      <c r="A405" t="s">
        <v>1106</v>
      </c>
      <c r="B405" t="s">
        <v>1472</v>
      </c>
      <c r="C405">
        <v>3263</v>
      </c>
      <c r="D405">
        <v>52.865461231995091</v>
      </c>
      <c r="E405">
        <v>9.6843395648176518</v>
      </c>
      <c r="F405">
        <v>5.3938093778731231</v>
      </c>
      <c r="G405">
        <v>0.30646644192460926</v>
      </c>
      <c r="H405">
        <v>14.128102972724488</v>
      </c>
      <c r="I405">
        <v>17.56052712228011</v>
      </c>
      <c r="J405">
        <v>6.1293288384921853E-2</v>
      </c>
      <c r="K405">
        <v>30.432117683113695</v>
      </c>
    </row>
    <row r="406" spans="1:11">
      <c r="A406" t="s">
        <v>1107</v>
      </c>
      <c r="B406" t="s">
        <v>1067</v>
      </c>
      <c r="C406">
        <v>17</v>
      </c>
      <c r="D406">
        <v>100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</row>
    <row r="407" spans="1:11">
      <c r="A407" t="s">
        <v>1108</v>
      </c>
      <c r="B407" t="s">
        <v>1473</v>
      </c>
      <c r="C407">
        <v>3509</v>
      </c>
      <c r="D407">
        <v>69.250498717583355</v>
      </c>
      <c r="E407">
        <v>7.0960387574807635</v>
      </c>
      <c r="F407">
        <v>1.3394129381590196</v>
      </c>
      <c r="G407">
        <v>0.62695924764890276</v>
      </c>
      <c r="H407">
        <v>8.5494442861214015</v>
      </c>
      <c r="I407">
        <v>13.023653462524937</v>
      </c>
      <c r="J407">
        <v>0.11399259048161869</v>
      </c>
      <c r="K407">
        <v>21.487603305785125</v>
      </c>
    </row>
    <row r="408" spans="1:11">
      <c r="A408" t="s">
        <v>1109</v>
      </c>
      <c r="B408" t="s">
        <v>1474</v>
      </c>
      <c r="C408">
        <v>5389</v>
      </c>
      <c r="D408">
        <v>57.932826127296345</v>
      </c>
      <c r="E408">
        <v>7.3483020968639821</v>
      </c>
      <c r="F408">
        <v>4.0081647801076263</v>
      </c>
      <c r="G408">
        <v>0.29690109482278715</v>
      </c>
      <c r="H408">
        <v>12.432733345704213</v>
      </c>
      <c r="I408">
        <v>17.981072555205046</v>
      </c>
      <c r="J408">
        <v>0</v>
      </c>
      <c r="K408">
        <v>25.106698830951942</v>
      </c>
    </row>
    <row r="409" spans="1:11">
      <c r="A409" t="s">
        <v>1110</v>
      </c>
      <c r="B409" t="s">
        <v>1475</v>
      </c>
      <c r="C409">
        <v>3108</v>
      </c>
      <c r="D409">
        <v>63.288288288288285</v>
      </c>
      <c r="E409">
        <v>6.3706563706563708</v>
      </c>
      <c r="F409">
        <v>3.7966537966537968</v>
      </c>
      <c r="G409">
        <v>0.41827541827541825</v>
      </c>
      <c r="H409">
        <v>9.78120978120978</v>
      </c>
      <c r="I409">
        <v>16.344916344916342</v>
      </c>
      <c r="J409">
        <v>0</v>
      </c>
      <c r="K409">
        <v>19.755469755469758</v>
      </c>
    </row>
    <row r="410" spans="1:11">
      <c r="A410" t="s">
        <v>1111</v>
      </c>
      <c r="B410" t="s">
        <v>1476</v>
      </c>
      <c r="C410">
        <v>3404</v>
      </c>
      <c r="D410">
        <v>55.846063454759111</v>
      </c>
      <c r="E410">
        <v>9.5769682726204461</v>
      </c>
      <c r="F410">
        <v>3.1139835487661576</v>
      </c>
      <c r="G410">
        <v>0.35252643948296125</v>
      </c>
      <c r="H410">
        <v>14.336075205640423</v>
      </c>
      <c r="I410">
        <v>16.745005875440658</v>
      </c>
      <c r="J410">
        <v>2.9377203290246769E-2</v>
      </c>
      <c r="K410">
        <v>26.645123384253822</v>
      </c>
    </row>
    <row r="411" spans="1:11">
      <c r="A411" t="s">
        <v>1112</v>
      </c>
      <c r="B411" t="s">
        <v>1477</v>
      </c>
      <c r="C411">
        <v>208</v>
      </c>
      <c r="D411">
        <v>62.5</v>
      </c>
      <c r="E411">
        <v>5.2884615384615383</v>
      </c>
      <c r="F411">
        <v>0.96153846153846156</v>
      </c>
      <c r="G411">
        <v>0</v>
      </c>
      <c r="H411">
        <v>15.865384615384615</v>
      </c>
      <c r="I411">
        <v>15.384615384615385</v>
      </c>
      <c r="J411">
        <v>0</v>
      </c>
      <c r="K411">
        <v>22.115384615384613</v>
      </c>
    </row>
    <row r="412" spans="1:11">
      <c r="A412" t="s">
        <v>1113</v>
      </c>
      <c r="B412" t="s">
        <v>1478</v>
      </c>
      <c r="C412">
        <v>1923</v>
      </c>
      <c r="D412">
        <v>58.762350494019763</v>
      </c>
      <c r="E412">
        <v>7.8523140925637032</v>
      </c>
      <c r="F412">
        <v>7.0722828913156528</v>
      </c>
      <c r="G412">
        <v>0.52002080083203328</v>
      </c>
      <c r="H412">
        <v>11.752470098803952</v>
      </c>
      <c r="I412">
        <v>14.040561622464898</v>
      </c>
      <c r="J412">
        <v>0</v>
      </c>
      <c r="K412">
        <v>28.705148205928239</v>
      </c>
    </row>
    <row r="413" spans="1:11">
      <c r="A413" t="s">
        <v>1114</v>
      </c>
      <c r="B413" t="s">
        <v>1479</v>
      </c>
      <c r="C413">
        <v>44</v>
      </c>
      <c r="D413">
        <v>100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</row>
    <row r="414" spans="1:11">
      <c r="A414" t="s">
        <v>1115</v>
      </c>
      <c r="B414" t="s">
        <v>1500</v>
      </c>
      <c r="C414">
        <v>13</v>
      </c>
      <c r="D414">
        <v>100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</row>
    <row r="415" spans="1:11">
      <c r="A415" t="s">
        <v>1116</v>
      </c>
      <c r="B415" t="s">
        <v>1480</v>
      </c>
      <c r="C415">
        <v>6</v>
      </c>
      <c r="D415">
        <v>100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</row>
    <row r="416" spans="1:11">
      <c r="A416" t="s">
        <v>1117</v>
      </c>
      <c r="B416" t="s">
        <v>802</v>
      </c>
      <c r="C416">
        <v>9</v>
      </c>
      <c r="D416">
        <v>100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</row>
    <row r="417" spans="1:11">
      <c r="A417" t="s">
        <v>1118</v>
      </c>
      <c r="B417" t="s">
        <v>1481</v>
      </c>
      <c r="C417">
        <v>4887</v>
      </c>
      <c r="D417">
        <v>65.111520360139139</v>
      </c>
      <c r="E417">
        <v>6.4865970943319011</v>
      </c>
      <c r="F417">
        <v>3.4990791896869244</v>
      </c>
      <c r="G417">
        <v>0.40924902803355845</v>
      </c>
      <c r="H417">
        <v>8.8193165541231835</v>
      </c>
      <c r="I417">
        <v>15.674237773685288</v>
      </c>
      <c r="J417">
        <v>0</v>
      </c>
      <c r="K417">
        <v>20.27828933906282</v>
      </c>
    </row>
    <row r="418" spans="1:11">
      <c r="A418" t="s">
        <v>1119</v>
      </c>
      <c r="B418" t="s">
        <v>806</v>
      </c>
      <c r="C418">
        <v>54832</v>
      </c>
      <c r="D418">
        <v>61.619127516778526</v>
      </c>
      <c r="E418">
        <v>8.4074992704989793</v>
      </c>
      <c r="F418">
        <v>3.6766851473592066</v>
      </c>
      <c r="G418">
        <v>0.39940180916253282</v>
      </c>
      <c r="H418">
        <v>10.366209512693318</v>
      </c>
      <c r="I418">
        <v>15.496425444995623</v>
      </c>
      <c r="J418">
        <v>3.4651298511817918E-2</v>
      </c>
      <c r="K418">
        <v>22.79690691566968</v>
      </c>
    </row>
    <row r="419" spans="1:11">
      <c r="A419" t="s">
        <v>1120</v>
      </c>
      <c r="B419" t="s">
        <v>1482</v>
      </c>
      <c r="C419">
        <v>81</v>
      </c>
      <c r="D419">
        <v>100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</row>
    <row r="420" spans="1:11">
      <c r="A420" t="s">
        <v>1121</v>
      </c>
      <c r="B420" t="s">
        <v>1483</v>
      </c>
      <c r="C420">
        <v>4576</v>
      </c>
      <c r="D420">
        <v>52.250874125874127</v>
      </c>
      <c r="E420">
        <v>8.8068181818181817</v>
      </c>
      <c r="F420">
        <v>7.84527972027972</v>
      </c>
      <c r="G420">
        <v>0.54632867132867136</v>
      </c>
      <c r="H420">
        <v>12.062937062937063</v>
      </c>
      <c r="I420">
        <v>18.487762237762237</v>
      </c>
      <c r="J420">
        <v>0</v>
      </c>
      <c r="K420">
        <v>24.10402097902098</v>
      </c>
    </row>
    <row r="421" spans="1:11">
      <c r="A421" t="s">
        <v>1122</v>
      </c>
      <c r="B421" t="s">
        <v>1484</v>
      </c>
      <c r="C421">
        <v>141</v>
      </c>
      <c r="D421">
        <v>100</v>
      </c>
      <c r="E421">
        <v>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4.9645390070921991</v>
      </c>
    </row>
    <row r="422" spans="1:11">
      <c r="A422" t="s">
        <v>1123</v>
      </c>
      <c r="B422" t="s">
        <v>1485</v>
      </c>
      <c r="C422">
        <v>76</v>
      </c>
      <c r="D422">
        <v>100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</row>
    <row r="423" spans="1:11">
      <c r="A423" t="s">
        <v>1124</v>
      </c>
      <c r="B423" t="s">
        <v>1486</v>
      </c>
      <c r="C423">
        <v>76</v>
      </c>
      <c r="D423">
        <v>100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</row>
    <row r="424" spans="1:11">
      <c r="A424" t="s">
        <v>1125</v>
      </c>
      <c r="B424" t="s">
        <v>1487</v>
      </c>
      <c r="C424">
        <v>1002</v>
      </c>
      <c r="D424">
        <v>72.055888223552898</v>
      </c>
      <c r="E424">
        <v>5.4890219560878242</v>
      </c>
      <c r="F424">
        <v>7.3852295409181634</v>
      </c>
      <c r="G424">
        <v>9.9800399201596793E-2</v>
      </c>
      <c r="H424">
        <v>5.9880239520958085</v>
      </c>
      <c r="I424">
        <v>8.9820359281437128</v>
      </c>
      <c r="J424">
        <v>0</v>
      </c>
      <c r="K424">
        <v>34.63073852295409</v>
      </c>
    </row>
    <row r="425" spans="1:11">
      <c r="A425" t="s">
        <v>1126</v>
      </c>
      <c r="B425" t="s">
        <v>1488</v>
      </c>
      <c r="C425">
        <v>140</v>
      </c>
      <c r="D425">
        <v>69.285714285714278</v>
      </c>
      <c r="E425">
        <v>2.8571428571428572</v>
      </c>
      <c r="F425">
        <v>0.7142857142857143</v>
      </c>
      <c r="G425">
        <v>0</v>
      </c>
      <c r="H425">
        <v>9.2857142857142865</v>
      </c>
      <c r="I425">
        <v>17.857142857142858</v>
      </c>
      <c r="J425">
        <v>0</v>
      </c>
      <c r="K425">
        <v>2.1428571428571428</v>
      </c>
    </row>
    <row r="426" spans="1:11">
      <c r="A426" t="s">
        <v>1127</v>
      </c>
      <c r="B426" t="s">
        <v>1489</v>
      </c>
      <c r="C426">
        <v>2809</v>
      </c>
      <c r="D426">
        <v>59.273762904948377</v>
      </c>
      <c r="E426">
        <v>10.039159843360626</v>
      </c>
      <c r="F426">
        <v>3.987184051263795</v>
      </c>
      <c r="G426">
        <v>0.2847988608045568</v>
      </c>
      <c r="H426">
        <v>10.359558561765752</v>
      </c>
      <c r="I426">
        <v>16.019935920256319</v>
      </c>
      <c r="J426">
        <v>3.55998576005696E-2</v>
      </c>
      <c r="K426">
        <v>24.99110003559986</v>
      </c>
    </row>
    <row r="427" spans="1:11">
      <c r="A427" t="s">
        <v>1128</v>
      </c>
      <c r="B427" t="s">
        <v>1490</v>
      </c>
      <c r="C427">
        <v>6124</v>
      </c>
      <c r="D427">
        <v>54.621162638798168</v>
      </c>
      <c r="E427">
        <v>16.002612671456564</v>
      </c>
      <c r="F427">
        <v>2.7433050293925536</v>
      </c>
      <c r="G427">
        <v>0.45721750489875895</v>
      </c>
      <c r="H427">
        <v>9.8138471587197902</v>
      </c>
      <c r="I427">
        <v>16.361854996734159</v>
      </c>
      <c r="J427">
        <v>0</v>
      </c>
      <c r="K427">
        <v>20.966688438928806</v>
      </c>
    </row>
    <row r="428" spans="1:11">
      <c r="A428" t="s">
        <v>1129</v>
      </c>
      <c r="B428" t="s">
        <v>1491</v>
      </c>
      <c r="C428">
        <v>3203</v>
      </c>
      <c r="D428">
        <v>71.776459569153914</v>
      </c>
      <c r="E428">
        <v>1.8732438339057134</v>
      </c>
      <c r="F428">
        <v>2.2166718701217611</v>
      </c>
      <c r="G428">
        <v>0.24976584452076181</v>
      </c>
      <c r="H428">
        <v>9.1164533250078055</v>
      </c>
      <c r="I428">
        <v>14.70496409615985</v>
      </c>
      <c r="J428">
        <v>6.2441461130190452E-2</v>
      </c>
      <c r="K428">
        <v>22.853574773649704</v>
      </c>
    </row>
    <row r="429" spans="1:11">
      <c r="A429" t="s">
        <v>1130</v>
      </c>
      <c r="B429" t="s">
        <v>1492</v>
      </c>
      <c r="C429">
        <v>346</v>
      </c>
      <c r="D429">
        <v>97.109826589595372</v>
      </c>
      <c r="E429">
        <v>0</v>
      </c>
      <c r="F429">
        <v>1.1560693641618496</v>
      </c>
      <c r="G429">
        <v>0</v>
      </c>
      <c r="H429">
        <v>0</v>
      </c>
      <c r="I429">
        <v>1.7341040462427744</v>
      </c>
      <c r="J429">
        <v>0</v>
      </c>
      <c r="K429">
        <v>0.86705202312138718</v>
      </c>
    </row>
    <row r="430" spans="1:11">
      <c r="A430" t="s">
        <v>1131</v>
      </c>
      <c r="B430" t="s">
        <v>1493</v>
      </c>
      <c r="C430">
        <v>180</v>
      </c>
      <c r="D430">
        <v>100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</row>
    <row r="431" spans="1:11">
      <c r="A431" t="s">
        <v>1132</v>
      </c>
      <c r="B431" t="s">
        <v>1494</v>
      </c>
      <c r="C431">
        <v>181</v>
      </c>
      <c r="D431">
        <v>100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</row>
    <row r="432" spans="1:11">
      <c r="A432" t="s">
        <v>1133</v>
      </c>
      <c r="B432" t="s">
        <v>1495</v>
      </c>
      <c r="C432">
        <v>3216</v>
      </c>
      <c r="D432">
        <v>62.779850746268664</v>
      </c>
      <c r="E432">
        <v>10.292288557213929</v>
      </c>
      <c r="F432">
        <v>3.7624378109452739</v>
      </c>
      <c r="G432">
        <v>0.55970149253731338</v>
      </c>
      <c r="H432">
        <v>7.8047263681592041</v>
      </c>
      <c r="I432">
        <v>14.800995024875622</v>
      </c>
      <c r="J432">
        <v>0</v>
      </c>
      <c r="K432">
        <v>19.558457711442788</v>
      </c>
    </row>
    <row r="433" spans="1:11">
      <c r="A433" t="s">
        <v>1134</v>
      </c>
      <c r="B433" t="s">
        <v>1496</v>
      </c>
      <c r="C433">
        <v>243</v>
      </c>
      <c r="D433">
        <v>69.547325102880663</v>
      </c>
      <c r="E433">
        <v>1.2345679012345678</v>
      </c>
      <c r="F433">
        <v>1.6460905349794239</v>
      </c>
      <c r="G433">
        <v>0</v>
      </c>
      <c r="H433">
        <v>13.168724279835391</v>
      </c>
      <c r="I433">
        <v>14.403292181069959</v>
      </c>
      <c r="J433">
        <v>0</v>
      </c>
      <c r="K433">
        <v>36.625514403292179</v>
      </c>
    </row>
    <row r="434" spans="1:11">
      <c r="A434" t="s">
        <v>1135</v>
      </c>
      <c r="B434" t="s">
        <v>1497</v>
      </c>
      <c r="C434">
        <v>1371</v>
      </c>
      <c r="D434">
        <v>64.040846097738878</v>
      </c>
      <c r="E434">
        <v>3.7928519328956964</v>
      </c>
      <c r="F434">
        <v>3.4281546316557256</v>
      </c>
      <c r="G434">
        <v>0.51057622173595918</v>
      </c>
      <c r="H434">
        <v>11.889132020423048</v>
      </c>
      <c r="I434">
        <v>16.338439095550694</v>
      </c>
      <c r="J434">
        <v>0</v>
      </c>
      <c r="K434">
        <v>22.319474835886215</v>
      </c>
    </row>
    <row r="435" spans="1:11">
      <c r="A435" t="s">
        <v>1136</v>
      </c>
      <c r="B435" t="s">
        <v>1501</v>
      </c>
      <c r="C435">
        <v>70</v>
      </c>
      <c r="D435">
        <v>100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12.857142857142856</v>
      </c>
    </row>
    <row r="436" spans="1:11">
      <c r="A436" t="s">
        <v>1137</v>
      </c>
      <c r="B436" t="s">
        <v>1499</v>
      </c>
      <c r="C436">
        <v>163</v>
      </c>
      <c r="D436">
        <v>82.822085889570545</v>
      </c>
      <c r="E436">
        <v>1.8404907975460123</v>
      </c>
      <c r="F436">
        <v>0</v>
      </c>
      <c r="G436">
        <v>0</v>
      </c>
      <c r="H436">
        <v>1.8404907975460123</v>
      </c>
      <c r="I436">
        <v>8.5889570552147241</v>
      </c>
      <c r="J436">
        <v>4.9079754601226995</v>
      </c>
      <c r="K436">
        <v>17.177914110429448</v>
      </c>
    </row>
    <row r="437" spans="1:11">
      <c r="A437" t="s">
        <v>1138</v>
      </c>
      <c r="B437" t="s">
        <v>1464</v>
      </c>
      <c r="C437">
        <v>3800</v>
      </c>
      <c r="D437">
        <v>61.868421052631582</v>
      </c>
      <c r="E437">
        <v>9.4210526315789469</v>
      </c>
      <c r="F437">
        <v>1.7631578947368423</v>
      </c>
      <c r="G437">
        <v>0.57894736842105265</v>
      </c>
      <c r="H437">
        <v>10.815789473684211</v>
      </c>
      <c r="I437">
        <v>15.5</v>
      </c>
      <c r="J437">
        <v>5.2631578947368418E-2</v>
      </c>
      <c r="K437">
        <v>20.263157894736842</v>
      </c>
    </row>
    <row r="438" spans="1:11">
      <c r="A438" t="s">
        <v>1139</v>
      </c>
      <c r="B438" t="s">
        <v>1465</v>
      </c>
      <c r="C438">
        <v>1141</v>
      </c>
      <c r="D438">
        <v>67.397020157756344</v>
      </c>
      <c r="E438">
        <v>7.6248904469763357</v>
      </c>
      <c r="F438">
        <v>4.2068361086765993</v>
      </c>
      <c r="G438">
        <v>0.52585451358457491</v>
      </c>
      <c r="H438">
        <v>9.1148115687992988</v>
      </c>
      <c r="I438">
        <v>11.130587204206837</v>
      </c>
      <c r="J438">
        <v>0</v>
      </c>
      <c r="K438">
        <v>23.312883435582819</v>
      </c>
    </row>
    <row r="439" spans="1:11">
      <c r="A439" t="s">
        <v>1140</v>
      </c>
      <c r="B439" t="s">
        <v>1466</v>
      </c>
      <c r="C439">
        <v>35</v>
      </c>
      <c r="D439">
        <v>100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8.5714285714285712</v>
      </c>
    </row>
    <row r="440" spans="1:11">
      <c r="A440" t="s">
        <v>1141</v>
      </c>
      <c r="B440" t="s">
        <v>1467</v>
      </c>
      <c r="C440">
        <v>16</v>
      </c>
      <c r="D440">
        <v>100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</row>
    <row r="441" spans="1:11">
      <c r="A441" t="s">
        <v>1142</v>
      </c>
      <c r="B441" t="s">
        <v>1468</v>
      </c>
      <c r="C441">
        <v>15</v>
      </c>
      <c r="D441">
        <v>100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</row>
    <row r="442" spans="1:11">
      <c r="A442" t="s">
        <v>1143</v>
      </c>
      <c r="B442" t="s">
        <v>1469</v>
      </c>
      <c r="C442">
        <v>13</v>
      </c>
      <c r="D442">
        <v>100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</row>
    <row r="443" spans="1:11">
      <c r="A443" t="s">
        <v>1144</v>
      </c>
      <c r="B443" t="s">
        <v>1470</v>
      </c>
      <c r="C443">
        <v>89</v>
      </c>
      <c r="D443">
        <v>100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</row>
    <row r="444" spans="1:11">
      <c r="A444" t="s">
        <v>1145</v>
      </c>
      <c r="B444" t="s">
        <v>1471</v>
      </c>
      <c r="C444">
        <v>97</v>
      </c>
      <c r="D444">
        <v>97.9381443298969</v>
      </c>
      <c r="E444">
        <v>0</v>
      </c>
      <c r="F444">
        <v>0</v>
      </c>
      <c r="G444">
        <v>1.0309278350515463</v>
      </c>
      <c r="H444">
        <v>0</v>
      </c>
      <c r="I444">
        <v>0</v>
      </c>
      <c r="J444">
        <v>1.0309278350515463</v>
      </c>
      <c r="K444">
        <v>0</v>
      </c>
    </row>
    <row r="445" spans="1:11">
      <c r="A445" t="s">
        <v>1146</v>
      </c>
      <c r="B445" t="s">
        <v>1472</v>
      </c>
      <c r="C445">
        <v>3397</v>
      </c>
      <c r="D445">
        <v>56.549896967912858</v>
      </c>
      <c r="E445">
        <v>10.097144539299382</v>
      </c>
      <c r="F445">
        <v>5.2104798351486608</v>
      </c>
      <c r="G445">
        <v>0.17662643508978509</v>
      </c>
      <c r="H445">
        <v>12.893729761554312</v>
      </c>
      <c r="I445">
        <v>14.924933765086843</v>
      </c>
      <c r="J445">
        <v>0.14718869590815425</v>
      </c>
      <c r="K445">
        <v>30.674124227259348</v>
      </c>
    </row>
    <row r="446" spans="1:11">
      <c r="A446" t="s">
        <v>1147</v>
      </c>
      <c r="B446" t="s">
        <v>1473</v>
      </c>
      <c r="C446">
        <v>3707</v>
      </c>
      <c r="D446">
        <v>68.599946048017273</v>
      </c>
      <c r="E446">
        <v>7.4993256002158075</v>
      </c>
      <c r="F446">
        <v>1.2678715942810899</v>
      </c>
      <c r="G446">
        <v>0.53951982735365522</v>
      </c>
      <c r="H446">
        <v>8.6592932290261668</v>
      </c>
      <c r="I446">
        <v>13.380091718370652</v>
      </c>
      <c r="J446">
        <v>5.3951982735365521E-2</v>
      </c>
      <c r="K446">
        <v>18.667386026436471</v>
      </c>
    </row>
    <row r="447" spans="1:11">
      <c r="A447" t="s">
        <v>1148</v>
      </c>
      <c r="B447" t="s">
        <v>1474</v>
      </c>
      <c r="C447">
        <v>5681</v>
      </c>
      <c r="D447">
        <v>55.377574370709382</v>
      </c>
      <c r="E447">
        <v>8.7660623129730677</v>
      </c>
      <c r="F447">
        <v>3.8549551135363491</v>
      </c>
      <c r="G447">
        <v>0.29924309100510477</v>
      </c>
      <c r="H447">
        <v>13.641964442879775</v>
      </c>
      <c r="I447">
        <v>18.060200668896321</v>
      </c>
      <c r="J447">
        <v>0</v>
      </c>
      <c r="K447">
        <v>25.664495687378984</v>
      </c>
    </row>
    <row r="448" spans="1:11">
      <c r="A448" t="s">
        <v>1149</v>
      </c>
      <c r="B448" t="s">
        <v>1475</v>
      </c>
      <c r="C448">
        <v>3423</v>
      </c>
      <c r="D448">
        <v>66.812737364884597</v>
      </c>
      <c r="E448">
        <v>5.5214723926380369</v>
      </c>
      <c r="F448">
        <v>2.8045574057843998</v>
      </c>
      <c r="G448">
        <v>0.55506865322816246</v>
      </c>
      <c r="H448">
        <v>11.013730645632485</v>
      </c>
      <c r="I448">
        <v>12.912649722465675</v>
      </c>
      <c r="J448">
        <v>0.37978381536663741</v>
      </c>
      <c r="K448">
        <v>20.39146947122407</v>
      </c>
    </row>
    <row r="449" spans="1:11">
      <c r="A449" t="s">
        <v>1150</v>
      </c>
      <c r="B449" t="s">
        <v>1476</v>
      </c>
      <c r="C449">
        <v>3463</v>
      </c>
      <c r="D449">
        <v>55.010106843777073</v>
      </c>
      <c r="E449">
        <v>10.713254403696217</v>
      </c>
      <c r="F449">
        <v>2.6277793820386948</v>
      </c>
      <c r="G449">
        <v>0.25989026855327751</v>
      </c>
      <c r="H449">
        <v>15.362402541149292</v>
      </c>
      <c r="I449">
        <v>16.026566560785447</v>
      </c>
      <c r="J449">
        <v>0</v>
      </c>
      <c r="K449">
        <v>25.411492925209355</v>
      </c>
    </row>
    <row r="450" spans="1:11">
      <c r="A450" t="s">
        <v>1151</v>
      </c>
      <c r="B450" t="s">
        <v>1477</v>
      </c>
      <c r="C450">
        <v>251</v>
      </c>
      <c r="D450">
        <v>58.56573705179283</v>
      </c>
      <c r="E450">
        <v>6.7729083665338639</v>
      </c>
      <c r="F450">
        <v>0.79681274900398402</v>
      </c>
      <c r="G450">
        <v>0</v>
      </c>
      <c r="H450">
        <v>17.131474103585656</v>
      </c>
      <c r="I450">
        <v>16.733067729083665</v>
      </c>
      <c r="J450">
        <v>0</v>
      </c>
      <c r="K450">
        <v>23.107569721115535</v>
      </c>
    </row>
    <row r="451" spans="1:11">
      <c r="A451" t="s">
        <v>1152</v>
      </c>
      <c r="B451" t="s">
        <v>1478</v>
      </c>
      <c r="C451">
        <v>2011</v>
      </c>
      <c r="D451">
        <v>59.273993038289404</v>
      </c>
      <c r="E451">
        <v>8.3540527100944804</v>
      </c>
      <c r="F451">
        <v>4.8234709099950273</v>
      </c>
      <c r="G451">
        <v>0.24863252113376427</v>
      </c>
      <c r="H451">
        <v>11.636001989060169</v>
      </c>
      <c r="I451">
        <v>15.663848831427153</v>
      </c>
      <c r="J451">
        <v>0</v>
      </c>
      <c r="K451">
        <v>26.355047240179015</v>
      </c>
    </row>
    <row r="452" spans="1:11">
      <c r="A452" t="s">
        <v>1153</v>
      </c>
      <c r="B452" t="s">
        <v>1479</v>
      </c>
      <c r="C452">
        <v>35</v>
      </c>
      <c r="D452">
        <v>100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</row>
    <row r="453" spans="1:11">
      <c r="A453" t="s">
        <v>1154</v>
      </c>
      <c r="B453" t="s">
        <v>1500</v>
      </c>
      <c r="C453">
        <v>23</v>
      </c>
      <c r="D453">
        <v>100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</row>
    <row r="454" spans="1:11">
      <c r="A454" t="s">
        <v>1155</v>
      </c>
      <c r="B454" t="s">
        <v>1480</v>
      </c>
      <c r="C454">
        <v>17</v>
      </c>
      <c r="D454">
        <v>100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</row>
    <row r="455" spans="1:11">
      <c r="A455" t="s">
        <v>1156</v>
      </c>
      <c r="B455" t="s">
        <v>802</v>
      </c>
      <c r="C455">
        <v>6</v>
      </c>
      <c r="D455">
        <v>100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</row>
    <row r="456" spans="1:11">
      <c r="A456" t="s">
        <v>1157</v>
      </c>
      <c r="B456" t="s">
        <v>1481</v>
      </c>
      <c r="C456">
        <v>4846</v>
      </c>
      <c r="D456">
        <v>62.463887742468017</v>
      </c>
      <c r="E456">
        <v>7.5938918695831612</v>
      </c>
      <c r="F456">
        <v>2.3524556335121747</v>
      </c>
      <c r="G456">
        <v>0.43334709038382169</v>
      </c>
      <c r="H456">
        <v>9.6987205943045822</v>
      </c>
      <c r="I456">
        <v>17.416425918283121</v>
      </c>
      <c r="J456">
        <v>4.1271151465125881E-2</v>
      </c>
      <c r="K456">
        <v>18.75773834089971</v>
      </c>
    </row>
    <row r="457" spans="1:11">
      <c r="A457" t="s">
        <v>1158</v>
      </c>
      <c r="B457" t="s">
        <v>806</v>
      </c>
      <c r="C457">
        <v>57850</v>
      </c>
      <c r="D457">
        <v>60.829732065687125</v>
      </c>
      <c r="E457">
        <v>9.2981849611063101</v>
      </c>
      <c r="F457">
        <v>3.5108038029386344</v>
      </c>
      <c r="G457">
        <v>0.43906655142610201</v>
      </c>
      <c r="H457">
        <v>10.715643906655142</v>
      </c>
      <c r="I457">
        <v>15.152981849611063</v>
      </c>
      <c r="J457">
        <v>5.3586862575626622E-2</v>
      </c>
      <c r="K457">
        <v>21.846153846153847</v>
      </c>
    </row>
    <row r="458" spans="1:11">
      <c r="A458" t="s">
        <v>1159</v>
      </c>
      <c r="B458" t="s">
        <v>1482</v>
      </c>
      <c r="C458">
        <v>64</v>
      </c>
      <c r="D458">
        <v>98.4375</v>
      </c>
      <c r="E458">
        <v>0</v>
      </c>
      <c r="F458">
        <v>0</v>
      </c>
      <c r="G458">
        <v>1.5625</v>
      </c>
      <c r="H458">
        <v>0</v>
      </c>
      <c r="I458">
        <v>0</v>
      </c>
      <c r="J458">
        <v>0</v>
      </c>
      <c r="K458">
        <v>0</v>
      </c>
    </row>
    <row r="459" spans="1:11">
      <c r="A459" t="s">
        <v>1160</v>
      </c>
      <c r="B459" t="s">
        <v>1483</v>
      </c>
      <c r="C459">
        <v>4701</v>
      </c>
      <c r="D459">
        <v>53.350350989151238</v>
      </c>
      <c r="E459">
        <v>9.5511593278025959</v>
      </c>
      <c r="F459">
        <v>7.0623271644330989</v>
      </c>
      <c r="G459">
        <v>0.48925760476494368</v>
      </c>
      <c r="H459">
        <v>11.720910444586258</v>
      </c>
      <c r="I459">
        <v>17.825994469261861</v>
      </c>
      <c r="J459">
        <v>0</v>
      </c>
      <c r="K459">
        <v>23.484365028717296</v>
      </c>
    </row>
    <row r="460" spans="1:11">
      <c r="A460" t="s">
        <v>1161</v>
      </c>
      <c r="B460" t="s">
        <v>1484</v>
      </c>
      <c r="C460">
        <v>171</v>
      </c>
      <c r="D460">
        <v>100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7.6023391812865491</v>
      </c>
    </row>
    <row r="461" spans="1:11">
      <c r="A461" t="s">
        <v>1162</v>
      </c>
      <c r="B461" t="s">
        <v>1485</v>
      </c>
      <c r="C461">
        <v>69</v>
      </c>
      <c r="D461">
        <v>100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</row>
    <row r="462" spans="1:11">
      <c r="A462" t="s">
        <v>1163</v>
      </c>
      <c r="B462" t="s">
        <v>1486</v>
      </c>
      <c r="C462">
        <v>10</v>
      </c>
      <c r="D462">
        <v>100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</row>
    <row r="463" spans="1:11">
      <c r="A463" t="s">
        <v>1164</v>
      </c>
      <c r="B463" t="s">
        <v>1487</v>
      </c>
      <c r="C463">
        <v>1121</v>
      </c>
      <c r="D463">
        <v>69.045495093666361</v>
      </c>
      <c r="E463">
        <v>4.6387154326494198</v>
      </c>
      <c r="F463">
        <v>8.6529884032114186</v>
      </c>
      <c r="G463">
        <v>0.71364852809991086</v>
      </c>
      <c r="H463">
        <v>8.2069580731489751</v>
      </c>
      <c r="I463">
        <v>8.7421944692239073</v>
      </c>
      <c r="J463">
        <v>0</v>
      </c>
      <c r="K463">
        <v>33.987511150758252</v>
      </c>
    </row>
    <row r="464" spans="1:11">
      <c r="A464" t="s">
        <v>1165</v>
      </c>
      <c r="B464" t="s">
        <v>1488</v>
      </c>
      <c r="C464">
        <v>133</v>
      </c>
      <c r="D464">
        <v>72.180451127819538</v>
      </c>
      <c r="E464">
        <v>3.7593984962406015</v>
      </c>
      <c r="F464">
        <v>0.75187969924812026</v>
      </c>
      <c r="G464">
        <v>0.75187969924812026</v>
      </c>
      <c r="H464">
        <v>6.7669172932330826</v>
      </c>
      <c r="I464">
        <v>11.278195488721805</v>
      </c>
      <c r="J464">
        <v>4.5112781954887211</v>
      </c>
      <c r="K464">
        <v>2.2556390977443606</v>
      </c>
    </row>
    <row r="465" spans="1:11">
      <c r="A465" t="s">
        <v>1166</v>
      </c>
      <c r="B465" t="s">
        <v>1489</v>
      </c>
      <c r="C465">
        <v>2999</v>
      </c>
      <c r="D465">
        <v>59.486495498499501</v>
      </c>
      <c r="E465">
        <v>10.97032344114705</v>
      </c>
      <c r="F465">
        <v>4.1347115705235078</v>
      </c>
      <c r="G465">
        <v>0.46682227409136384</v>
      </c>
      <c r="H465">
        <v>10.936978992997666</v>
      </c>
      <c r="I465">
        <v>14.004668222740912</v>
      </c>
      <c r="J465">
        <v>0</v>
      </c>
      <c r="K465">
        <v>24.508169389796599</v>
      </c>
    </row>
    <row r="466" spans="1:11">
      <c r="A466" t="s">
        <v>1167</v>
      </c>
      <c r="B466" t="s">
        <v>1490</v>
      </c>
      <c r="C466">
        <v>6691</v>
      </c>
      <c r="D466">
        <v>55.925870572410695</v>
      </c>
      <c r="E466">
        <v>15.408758033178897</v>
      </c>
      <c r="F466">
        <v>2.6752353908234943</v>
      </c>
      <c r="G466">
        <v>0.53803616798684806</v>
      </c>
      <c r="H466">
        <v>9.1316694066656705</v>
      </c>
      <c r="I466">
        <v>16.32043042893439</v>
      </c>
      <c r="J466">
        <v>0</v>
      </c>
      <c r="K466">
        <v>21.371992228366462</v>
      </c>
    </row>
    <row r="467" spans="1:11">
      <c r="A467" t="s">
        <v>1168</v>
      </c>
      <c r="B467" t="s">
        <v>1491</v>
      </c>
      <c r="C467">
        <v>4031</v>
      </c>
      <c r="D467">
        <v>60.828578516497146</v>
      </c>
      <c r="E467">
        <v>10.195981146117589</v>
      </c>
      <c r="F467">
        <v>3.125775241875465</v>
      </c>
      <c r="G467">
        <v>0.49615480029769293</v>
      </c>
      <c r="H467">
        <v>9.9975192259985128</v>
      </c>
      <c r="I467">
        <v>15.355991069213596</v>
      </c>
      <c r="J467">
        <v>0</v>
      </c>
      <c r="K467">
        <v>16.869263210121556</v>
      </c>
    </row>
    <row r="468" spans="1:11">
      <c r="A468" t="s">
        <v>1169</v>
      </c>
      <c r="B468" t="s">
        <v>1492</v>
      </c>
      <c r="C468">
        <v>305</v>
      </c>
      <c r="D468">
        <v>98.360655737704917</v>
      </c>
      <c r="E468">
        <v>0</v>
      </c>
      <c r="F468">
        <v>0.32786885245901637</v>
      </c>
      <c r="G468">
        <v>0</v>
      </c>
      <c r="H468">
        <v>0.32786885245901637</v>
      </c>
      <c r="I468">
        <v>0.98360655737704927</v>
      </c>
      <c r="J468">
        <v>0</v>
      </c>
      <c r="K468">
        <v>0.32786885245901637</v>
      </c>
    </row>
    <row r="469" spans="1:11">
      <c r="A469" t="s">
        <v>1170</v>
      </c>
      <c r="B469" t="s">
        <v>1493</v>
      </c>
      <c r="C469">
        <v>168</v>
      </c>
      <c r="D469">
        <v>100</v>
      </c>
      <c r="E469">
        <v>0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</row>
    <row r="470" spans="1:11">
      <c r="A470" t="s">
        <v>1171</v>
      </c>
      <c r="B470" t="s">
        <v>1494</v>
      </c>
      <c r="C470">
        <v>202</v>
      </c>
      <c r="D470">
        <v>98.514851485148512</v>
      </c>
      <c r="E470">
        <v>0</v>
      </c>
      <c r="F470">
        <v>0</v>
      </c>
      <c r="G470">
        <v>1.4851485148514851</v>
      </c>
      <c r="H470">
        <v>0</v>
      </c>
      <c r="I470">
        <v>0</v>
      </c>
      <c r="J470">
        <v>0</v>
      </c>
      <c r="K470">
        <v>0</v>
      </c>
    </row>
    <row r="471" spans="1:11">
      <c r="A471" t="s">
        <v>1172</v>
      </c>
      <c r="B471" t="s">
        <v>1495</v>
      </c>
      <c r="C471">
        <v>3312</v>
      </c>
      <c r="D471">
        <v>59.903381642512073</v>
      </c>
      <c r="E471">
        <v>11.382850241545894</v>
      </c>
      <c r="F471">
        <v>4.28743961352657</v>
      </c>
      <c r="G471">
        <v>0.42270531400966183</v>
      </c>
      <c r="H471">
        <v>9.0881642512077292</v>
      </c>
      <c r="I471">
        <v>14.915458937198068</v>
      </c>
      <c r="J471">
        <v>0</v>
      </c>
      <c r="K471">
        <v>20.712560386473431</v>
      </c>
    </row>
    <row r="472" spans="1:11">
      <c r="A472" t="s">
        <v>1173</v>
      </c>
      <c r="B472" t="s">
        <v>1496</v>
      </c>
      <c r="C472">
        <v>221</v>
      </c>
      <c r="D472">
        <v>61.53846153846154</v>
      </c>
      <c r="E472">
        <v>4.5248868778280542</v>
      </c>
      <c r="F472">
        <v>2.2624434389140271</v>
      </c>
      <c r="G472">
        <v>0.45248868778280549</v>
      </c>
      <c r="H472">
        <v>14.932126696832579</v>
      </c>
      <c r="I472">
        <v>16.289592760180994</v>
      </c>
      <c r="J472">
        <v>0</v>
      </c>
      <c r="K472">
        <v>23.52941176470588</v>
      </c>
    </row>
    <row r="473" spans="1:11">
      <c r="A473" t="s">
        <v>1174</v>
      </c>
      <c r="B473" t="s">
        <v>1497</v>
      </c>
      <c r="C473">
        <v>1364</v>
      </c>
      <c r="D473">
        <v>65.469208211143695</v>
      </c>
      <c r="E473">
        <v>2.7126099706744866</v>
      </c>
      <c r="F473">
        <v>4.838709677419355</v>
      </c>
      <c r="G473">
        <v>0.43988269794721413</v>
      </c>
      <c r="H473">
        <v>12.023460410557185</v>
      </c>
      <c r="I473">
        <v>14.516129032258066</v>
      </c>
      <c r="J473">
        <v>0</v>
      </c>
      <c r="K473">
        <v>15.689149560117302</v>
      </c>
    </row>
    <row r="474" spans="1:11">
      <c r="A474" t="s">
        <v>1175</v>
      </c>
      <c r="B474" t="s">
        <v>1501</v>
      </c>
      <c r="C474">
        <v>7</v>
      </c>
      <c r="D474">
        <v>100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42.857142857142854</v>
      </c>
    </row>
    <row r="475" spans="1:11">
      <c r="A475" t="s">
        <v>1176</v>
      </c>
      <c r="B475" t="s">
        <v>1498</v>
      </c>
      <c r="C475">
        <v>84</v>
      </c>
      <c r="D475">
        <v>100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5.9523809523809517</v>
      </c>
    </row>
    <row r="476" spans="1:11">
      <c r="A476" t="s">
        <v>1177</v>
      </c>
      <c r="B476" t="s">
        <v>1499</v>
      </c>
      <c r="C476">
        <v>131</v>
      </c>
      <c r="D476">
        <v>90.07633587786259</v>
      </c>
      <c r="E476">
        <v>0.76335877862595414</v>
      </c>
      <c r="F476">
        <v>0</v>
      </c>
      <c r="G476">
        <v>0.76335877862595414</v>
      </c>
      <c r="H476">
        <v>0.76335877862595414</v>
      </c>
      <c r="I476">
        <v>7.6335877862595423</v>
      </c>
      <c r="J476">
        <v>0</v>
      </c>
      <c r="K476">
        <v>19.083969465648856</v>
      </c>
    </row>
    <row r="477" spans="1:11">
      <c r="A477" t="s">
        <v>1178</v>
      </c>
      <c r="B477" t="s">
        <v>1463</v>
      </c>
      <c r="C477">
        <v>6</v>
      </c>
      <c r="D477">
        <v>100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</row>
    <row r="478" spans="1:11">
      <c r="A478" t="s">
        <v>1179</v>
      </c>
      <c r="B478" t="s">
        <v>1464</v>
      </c>
      <c r="C478">
        <v>3799</v>
      </c>
      <c r="D478">
        <v>58.225848907607272</v>
      </c>
      <c r="E478">
        <v>10.581732034745986</v>
      </c>
      <c r="F478">
        <v>1.7899447222953409</v>
      </c>
      <c r="G478">
        <v>0.21058173203474598</v>
      </c>
      <c r="H478">
        <v>10.844959199789418</v>
      </c>
      <c r="I478">
        <v>18.346933403527245</v>
      </c>
      <c r="J478">
        <v>0</v>
      </c>
      <c r="K478">
        <v>21.110818636483287</v>
      </c>
    </row>
    <row r="479" spans="1:11">
      <c r="A479" t="s">
        <v>1180</v>
      </c>
      <c r="B479" t="s">
        <v>1465</v>
      </c>
      <c r="C479">
        <v>1196</v>
      </c>
      <c r="D479">
        <v>69.314381270903013</v>
      </c>
      <c r="E479">
        <v>7.8595317725752514</v>
      </c>
      <c r="F479">
        <v>2.591973244147157</v>
      </c>
      <c r="G479">
        <v>0.25083612040133779</v>
      </c>
      <c r="H479">
        <v>8.8628762541806019</v>
      </c>
      <c r="I479">
        <v>11.120401337792641</v>
      </c>
      <c r="J479">
        <v>0</v>
      </c>
      <c r="K479">
        <v>17.474916387959865</v>
      </c>
    </row>
    <row r="480" spans="1:11">
      <c r="A480" t="s">
        <v>1181</v>
      </c>
      <c r="B480" t="s">
        <v>1466</v>
      </c>
      <c r="C480">
        <v>30</v>
      </c>
      <c r="D480">
        <v>100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3.3333333333333335</v>
      </c>
    </row>
    <row r="481" spans="1:11">
      <c r="A481" t="s">
        <v>1182</v>
      </c>
      <c r="B481" t="s">
        <v>1467</v>
      </c>
      <c r="C481">
        <v>13</v>
      </c>
      <c r="D481">
        <v>100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</row>
    <row r="482" spans="1:11">
      <c r="A482" t="s">
        <v>1183</v>
      </c>
      <c r="B482" t="s">
        <v>1468</v>
      </c>
      <c r="C482">
        <v>24</v>
      </c>
      <c r="D482">
        <v>95.833333333333343</v>
      </c>
      <c r="E482">
        <v>0</v>
      </c>
      <c r="F482">
        <v>0</v>
      </c>
      <c r="G482">
        <v>4.1666666666666661</v>
      </c>
      <c r="H482">
        <v>0</v>
      </c>
      <c r="I482">
        <v>0</v>
      </c>
      <c r="J482">
        <v>0</v>
      </c>
      <c r="K482">
        <v>4.1666666666666661</v>
      </c>
    </row>
    <row r="483" spans="1:11">
      <c r="A483" t="s">
        <v>1184</v>
      </c>
      <c r="B483" t="s">
        <v>1469</v>
      </c>
      <c r="C483">
        <v>14</v>
      </c>
      <c r="D483">
        <v>100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</row>
    <row r="484" spans="1:11">
      <c r="A484" t="s">
        <v>1185</v>
      </c>
      <c r="B484" t="s">
        <v>1470</v>
      </c>
      <c r="C484">
        <v>97</v>
      </c>
      <c r="D484">
        <v>100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</row>
    <row r="485" spans="1:11">
      <c r="A485" t="s">
        <v>1186</v>
      </c>
      <c r="B485" t="s">
        <v>1471</v>
      </c>
      <c r="C485">
        <v>94</v>
      </c>
      <c r="D485">
        <v>98.936170212765958</v>
      </c>
      <c r="E485">
        <v>0</v>
      </c>
      <c r="F485">
        <v>0</v>
      </c>
      <c r="G485">
        <v>1.0638297872340425</v>
      </c>
      <c r="H485">
        <v>0</v>
      </c>
      <c r="I485">
        <v>0</v>
      </c>
      <c r="J485">
        <v>0</v>
      </c>
      <c r="K485">
        <v>1.0638297872340425</v>
      </c>
    </row>
    <row r="486" spans="1:11">
      <c r="A486" t="s">
        <v>1187</v>
      </c>
      <c r="B486" t="s">
        <v>1472</v>
      </c>
      <c r="C486">
        <v>3538</v>
      </c>
      <c r="D486">
        <v>55.144149236856975</v>
      </c>
      <c r="E486">
        <v>9.9773883550028266</v>
      </c>
      <c r="F486">
        <v>4.4940644431882424</v>
      </c>
      <c r="G486">
        <v>0.31091011871113622</v>
      </c>
      <c r="H486">
        <v>13.651780667043528</v>
      </c>
      <c r="I486">
        <v>16.252119841718486</v>
      </c>
      <c r="J486">
        <v>0.16958733747880159</v>
      </c>
      <c r="K486">
        <v>34.143583945732054</v>
      </c>
    </row>
    <row r="487" spans="1:11">
      <c r="A487" t="s">
        <v>1188</v>
      </c>
      <c r="B487" t="s">
        <v>1473</v>
      </c>
      <c r="C487">
        <v>3844</v>
      </c>
      <c r="D487">
        <v>69.406867845993759</v>
      </c>
      <c r="E487">
        <v>6.1394380853277832</v>
      </c>
      <c r="F487">
        <v>1.1966701352757543</v>
      </c>
      <c r="G487">
        <v>0.72840790842872005</v>
      </c>
      <c r="H487">
        <v>8.6628511966701343</v>
      </c>
      <c r="I487">
        <v>13.839750260145681</v>
      </c>
      <c r="J487">
        <v>2.6014568158168581E-2</v>
      </c>
      <c r="K487">
        <v>17.585848074921955</v>
      </c>
    </row>
    <row r="488" spans="1:11">
      <c r="A488" t="s">
        <v>1189</v>
      </c>
      <c r="B488" t="s">
        <v>1474</v>
      </c>
      <c r="C488">
        <v>5828</v>
      </c>
      <c r="D488">
        <v>56.691832532601239</v>
      </c>
      <c r="E488">
        <v>8.6993822923816069</v>
      </c>
      <c r="F488">
        <v>3.6032944406314349</v>
      </c>
      <c r="G488">
        <v>0.30885380919698008</v>
      </c>
      <c r="H488">
        <v>13.623884694577901</v>
      </c>
      <c r="I488">
        <v>17.072752230610845</v>
      </c>
      <c r="J488">
        <v>0</v>
      </c>
      <c r="K488">
        <v>26.595744680851062</v>
      </c>
    </row>
    <row r="489" spans="1:11">
      <c r="A489" t="s">
        <v>1190</v>
      </c>
      <c r="B489" t="s">
        <v>1475</v>
      </c>
      <c r="C489">
        <v>3354</v>
      </c>
      <c r="D489">
        <v>64.400715563506267</v>
      </c>
      <c r="E489">
        <v>7.3941562313655336</v>
      </c>
      <c r="F489">
        <v>3.0411449016100178</v>
      </c>
      <c r="G489">
        <v>0.38759689922480622</v>
      </c>
      <c r="H489">
        <v>9.3917710196779964</v>
      </c>
      <c r="I489">
        <v>15.384615384615385</v>
      </c>
      <c r="J489">
        <v>0</v>
      </c>
      <c r="K489">
        <v>17.620751341681572</v>
      </c>
    </row>
    <row r="490" spans="1:11">
      <c r="A490" t="s">
        <v>1191</v>
      </c>
      <c r="B490" t="s">
        <v>1476</v>
      </c>
      <c r="C490">
        <v>3231</v>
      </c>
      <c r="D490">
        <v>54.47229959764779</v>
      </c>
      <c r="E490">
        <v>9.8731043020736617</v>
      </c>
      <c r="F490">
        <v>3.187867533271433</v>
      </c>
      <c r="G490">
        <v>0.21665119158155369</v>
      </c>
      <c r="H490">
        <v>15.351284432064377</v>
      </c>
      <c r="I490">
        <v>16.898792943361187</v>
      </c>
      <c r="J490">
        <v>0</v>
      </c>
      <c r="K490">
        <v>23.057876818322502</v>
      </c>
    </row>
    <row r="491" spans="1:11">
      <c r="A491" t="s">
        <v>1192</v>
      </c>
      <c r="B491" t="s">
        <v>1477</v>
      </c>
      <c r="C491">
        <v>247</v>
      </c>
      <c r="D491">
        <v>52.631578947368418</v>
      </c>
      <c r="E491">
        <v>7.2874493927125501</v>
      </c>
      <c r="F491">
        <v>1.214574898785425</v>
      </c>
      <c r="G491">
        <v>0</v>
      </c>
      <c r="H491">
        <v>17.813765182186234</v>
      </c>
      <c r="I491">
        <v>21.052631578947366</v>
      </c>
      <c r="J491">
        <v>0</v>
      </c>
      <c r="K491">
        <v>24.696356275303643</v>
      </c>
    </row>
    <row r="492" spans="1:11">
      <c r="A492" t="s">
        <v>1193</v>
      </c>
      <c r="B492" t="s">
        <v>1478</v>
      </c>
      <c r="C492">
        <v>2187</v>
      </c>
      <c r="D492">
        <v>59.442158207590303</v>
      </c>
      <c r="E492">
        <v>9.6936442615454954</v>
      </c>
      <c r="F492">
        <v>4.4810242341106541</v>
      </c>
      <c r="G492">
        <v>0.32007315957933241</v>
      </c>
      <c r="H492">
        <v>11.294010059442158</v>
      </c>
      <c r="I492">
        <v>14.769090077732052</v>
      </c>
      <c r="J492">
        <v>0</v>
      </c>
      <c r="K492">
        <v>27.663465935070874</v>
      </c>
    </row>
    <row r="493" spans="1:11">
      <c r="A493" t="s">
        <v>1194</v>
      </c>
      <c r="B493" t="s">
        <v>1479</v>
      </c>
      <c r="C493">
        <v>39</v>
      </c>
      <c r="D493">
        <v>100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</row>
    <row r="494" spans="1:11">
      <c r="A494" t="s">
        <v>1195</v>
      </c>
      <c r="B494" t="s">
        <v>1500</v>
      </c>
      <c r="C494">
        <v>18</v>
      </c>
      <c r="D494">
        <v>100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</row>
    <row r="495" spans="1:11">
      <c r="A495" t="s">
        <v>1196</v>
      </c>
      <c r="B495" t="s">
        <v>1480</v>
      </c>
      <c r="C495">
        <v>17</v>
      </c>
      <c r="D495">
        <v>100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11.76470588235294</v>
      </c>
    </row>
    <row r="496" spans="1:11">
      <c r="A496" t="s">
        <v>1197</v>
      </c>
      <c r="B496" t="s">
        <v>802</v>
      </c>
      <c r="C496">
        <v>3</v>
      </c>
      <c r="D496">
        <v>66.666666666666657</v>
      </c>
      <c r="E496">
        <v>0</v>
      </c>
      <c r="F496">
        <v>0</v>
      </c>
      <c r="G496">
        <v>0</v>
      </c>
      <c r="H496">
        <v>0</v>
      </c>
      <c r="I496">
        <v>33.333333333333329</v>
      </c>
      <c r="J496">
        <v>0</v>
      </c>
      <c r="K496">
        <v>0</v>
      </c>
    </row>
    <row r="497" spans="1:11">
      <c r="A497" t="s">
        <v>1198</v>
      </c>
      <c r="B497" t="s">
        <v>1481</v>
      </c>
      <c r="C497">
        <v>4939</v>
      </c>
      <c r="D497">
        <v>62.988459202267663</v>
      </c>
      <c r="E497">
        <v>8.0988054261996361</v>
      </c>
      <c r="F497">
        <v>2.2474185057703986</v>
      </c>
      <c r="G497">
        <v>0.36444624417898358</v>
      </c>
      <c r="H497">
        <v>10.346223931970036</v>
      </c>
      <c r="I497">
        <v>15.873658635351287</v>
      </c>
      <c r="J497">
        <v>8.0988054261996345E-2</v>
      </c>
      <c r="K497">
        <v>15.873658635351287</v>
      </c>
    </row>
    <row r="498" spans="1:11">
      <c r="A498" t="s">
        <v>1199</v>
      </c>
      <c r="B498" t="s">
        <v>806</v>
      </c>
      <c r="C498">
        <v>58387</v>
      </c>
      <c r="D498">
        <v>60.486067103978627</v>
      </c>
      <c r="E498">
        <v>9.7162039495093087</v>
      </c>
      <c r="F498">
        <v>3.2712761402366968</v>
      </c>
      <c r="G498">
        <v>0.42475208522445063</v>
      </c>
      <c r="H498">
        <v>10.63592923082193</v>
      </c>
      <c r="I498">
        <v>15.428091869765531</v>
      </c>
      <c r="J498">
        <v>3.767962046345933E-2</v>
      </c>
      <c r="K498">
        <v>21.775395207837363</v>
      </c>
    </row>
    <row r="499" spans="1:11">
      <c r="A499" t="s">
        <v>1200</v>
      </c>
      <c r="B499" t="s">
        <v>1482</v>
      </c>
      <c r="C499">
        <v>60</v>
      </c>
      <c r="D499">
        <v>100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</row>
    <row r="500" spans="1:11">
      <c r="A500" t="s">
        <v>1201</v>
      </c>
      <c r="B500" t="s">
        <v>1483</v>
      </c>
      <c r="C500">
        <v>4863</v>
      </c>
      <c r="D500">
        <v>52.395640551100144</v>
      </c>
      <c r="E500">
        <v>10.528480361916511</v>
      </c>
      <c r="F500">
        <v>5.9017067653711699</v>
      </c>
      <c r="G500">
        <v>0.67859346082665017</v>
      </c>
      <c r="H500">
        <v>10.405099732675303</v>
      </c>
      <c r="I500">
        <v>20.090479128110221</v>
      </c>
      <c r="J500">
        <v>0</v>
      </c>
      <c r="K500">
        <v>23.668517376105285</v>
      </c>
    </row>
    <row r="501" spans="1:11">
      <c r="A501" t="s">
        <v>1202</v>
      </c>
      <c r="B501" t="s">
        <v>1484</v>
      </c>
      <c r="C501">
        <v>173</v>
      </c>
      <c r="D501">
        <v>100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0.57803468208092479</v>
      </c>
    </row>
    <row r="502" spans="1:11">
      <c r="A502" t="s">
        <v>1203</v>
      </c>
      <c r="B502" t="s">
        <v>1485</v>
      </c>
      <c r="C502">
        <v>28</v>
      </c>
      <c r="D502">
        <v>100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</row>
    <row r="503" spans="1:11">
      <c r="A503" t="s">
        <v>1204</v>
      </c>
      <c r="B503" t="s">
        <v>1486</v>
      </c>
      <c r="C503">
        <v>9</v>
      </c>
      <c r="D503">
        <v>100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</row>
    <row r="504" spans="1:11">
      <c r="A504" t="s">
        <v>1205</v>
      </c>
      <c r="B504" t="s">
        <v>1487</v>
      </c>
      <c r="C504">
        <v>1164</v>
      </c>
      <c r="D504">
        <v>69.072164948453604</v>
      </c>
      <c r="E504">
        <v>3.865979381443299</v>
      </c>
      <c r="F504">
        <v>9.4501718213058421</v>
      </c>
      <c r="G504">
        <v>0.60137457044673548</v>
      </c>
      <c r="H504">
        <v>8.1615120274914084</v>
      </c>
      <c r="I504">
        <v>8.8487972508591071</v>
      </c>
      <c r="J504">
        <v>0</v>
      </c>
      <c r="K504">
        <v>27.491408934707906</v>
      </c>
    </row>
    <row r="505" spans="1:11">
      <c r="A505" t="s">
        <v>1206</v>
      </c>
      <c r="B505" t="s">
        <v>1488</v>
      </c>
      <c r="C505">
        <v>143</v>
      </c>
      <c r="D505">
        <v>67.132867132867133</v>
      </c>
      <c r="E505">
        <v>2.0979020979020979</v>
      </c>
      <c r="F505">
        <v>2.0979020979020979</v>
      </c>
      <c r="G505">
        <v>0</v>
      </c>
      <c r="H505">
        <v>13.286713286713287</v>
      </c>
      <c r="I505">
        <v>11.888111888111888</v>
      </c>
      <c r="J505">
        <v>3.4965034965034967</v>
      </c>
      <c r="K505">
        <v>0</v>
      </c>
    </row>
    <row r="506" spans="1:11">
      <c r="A506" t="s">
        <v>1207</v>
      </c>
      <c r="B506" t="s">
        <v>1489</v>
      </c>
      <c r="C506">
        <v>2944</v>
      </c>
      <c r="D506">
        <v>59.035326086956516</v>
      </c>
      <c r="E506">
        <v>11.243206521739131</v>
      </c>
      <c r="F506">
        <v>4.1779891304347823</v>
      </c>
      <c r="G506">
        <v>0.30570652173913043</v>
      </c>
      <c r="H506">
        <v>11.888586956521738</v>
      </c>
      <c r="I506">
        <v>13.315217391304349</v>
      </c>
      <c r="J506">
        <v>3.3967391304347817E-2</v>
      </c>
      <c r="K506">
        <v>23.165760869565215</v>
      </c>
    </row>
    <row r="507" spans="1:11">
      <c r="A507" t="s">
        <v>1208</v>
      </c>
      <c r="B507" t="s">
        <v>1490</v>
      </c>
      <c r="C507">
        <v>6801</v>
      </c>
      <c r="D507">
        <v>55.91824731657109</v>
      </c>
      <c r="E507">
        <v>16.424055285987354</v>
      </c>
      <c r="F507">
        <v>2.4408175268342891</v>
      </c>
      <c r="G507">
        <v>0.49992648139979418</v>
      </c>
      <c r="H507">
        <v>9.042787825319806</v>
      </c>
      <c r="I507">
        <v>15.674165563887662</v>
      </c>
      <c r="J507">
        <v>0</v>
      </c>
      <c r="K507">
        <v>19.908836935744745</v>
      </c>
    </row>
    <row r="508" spans="1:11">
      <c r="A508" t="s">
        <v>1209</v>
      </c>
      <c r="B508" t="s">
        <v>1491</v>
      </c>
      <c r="C508">
        <v>4036</v>
      </c>
      <c r="D508">
        <v>58.34985133795837</v>
      </c>
      <c r="E508">
        <v>11.818632309217046</v>
      </c>
      <c r="F508">
        <v>2.7998017839444995</v>
      </c>
      <c r="G508">
        <v>0.66897918731417239</v>
      </c>
      <c r="H508">
        <v>11.10009910802775</v>
      </c>
      <c r="I508">
        <v>15.262636273538158</v>
      </c>
      <c r="J508">
        <v>0</v>
      </c>
      <c r="K508">
        <v>25.024777006937558</v>
      </c>
    </row>
    <row r="509" spans="1:11">
      <c r="A509" t="s">
        <v>1210</v>
      </c>
      <c r="B509" t="s">
        <v>1492</v>
      </c>
      <c r="C509">
        <v>255</v>
      </c>
      <c r="D509">
        <v>99.215686274509807</v>
      </c>
      <c r="E509">
        <v>0.39215686274509803</v>
      </c>
      <c r="F509">
        <v>0</v>
      </c>
      <c r="G509">
        <v>0.39215686274509803</v>
      </c>
      <c r="H509">
        <v>0</v>
      </c>
      <c r="I509">
        <v>0</v>
      </c>
      <c r="J509">
        <v>0</v>
      </c>
      <c r="K509">
        <v>0.39215686274509803</v>
      </c>
    </row>
    <row r="510" spans="1:11">
      <c r="A510" t="s">
        <v>1211</v>
      </c>
      <c r="B510" t="s">
        <v>1493</v>
      </c>
      <c r="C510">
        <v>157</v>
      </c>
      <c r="D510">
        <v>100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</row>
    <row r="511" spans="1:11">
      <c r="A511" t="s">
        <v>1212</v>
      </c>
      <c r="B511" t="s">
        <v>1494</v>
      </c>
      <c r="C511">
        <v>216</v>
      </c>
      <c r="D511">
        <v>99.537037037037038</v>
      </c>
      <c r="E511">
        <v>0</v>
      </c>
      <c r="F511">
        <v>0</v>
      </c>
      <c r="G511">
        <v>0.46296296296296291</v>
      </c>
      <c r="H511">
        <v>0</v>
      </c>
      <c r="I511">
        <v>0</v>
      </c>
      <c r="J511">
        <v>0</v>
      </c>
      <c r="K511">
        <v>0</v>
      </c>
    </row>
    <row r="512" spans="1:11">
      <c r="A512" t="s">
        <v>1213</v>
      </c>
      <c r="B512" t="s">
        <v>1495</v>
      </c>
      <c r="C512">
        <v>3272</v>
      </c>
      <c r="D512">
        <v>64.242053789731045</v>
      </c>
      <c r="E512">
        <v>10.39119804400978</v>
      </c>
      <c r="F512">
        <v>3.8814180929095352</v>
      </c>
      <c r="G512">
        <v>0.39731051344743279</v>
      </c>
      <c r="H512">
        <v>7.5183374083129584</v>
      </c>
      <c r="I512">
        <v>13.447432762836186</v>
      </c>
      <c r="J512">
        <v>0.12224938875305623</v>
      </c>
      <c r="K512">
        <v>20.537897310513447</v>
      </c>
    </row>
    <row r="513" spans="1:11">
      <c r="A513" t="s">
        <v>1214</v>
      </c>
      <c r="B513" t="s">
        <v>1496</v>
      </c>
      <c r="C513">
        <v>207</v>
      </c>
      <c r="D513">
        <v>68.115942028985515</v>
      </c>
      <c r="E513">
        <v>8.695652173913043</v>
      </c>
      <c r="F513">
        <v>1.4492753623188406</v>
      </c>
      <c r="G513">
        <v>0.48309178743961351</v>
      </c>
      <c r="H513">
        <v>9.6618357487922708</v>
      </c>
      <c r="I513">
        <v>11.111111111111111</v>
      </c>
      <c r="J513">
        <v>0.48309178743961351</v>
      </c>
      <c r="K513">
        <v>22.705314009661837</v>
      </c>
    </row>
    <row r="514" spans="1:11">
      <c r="A514" t="s">
        <v>1215</v>
      </c>
      <c r="B514" t="s">
        <v>1497</v>
      </c>
      <c r="C514">
        <v>1305</v>
      </c>
      <c r="D514">
        <v>64.214559386973178</v>
      </c>
      <c r="E514">
        <v>2.9885057471264367</v>
      </c>
      <c r="F514">
        <v>3.2183908045977012</v>
      </c>
      <c r="G514">
        <v>0.45977011494252873</v>
      </c>
      <c r="H514">
        <v>13.026819923371647</v>
      </c>
      <c r="I514">
        <v>16.091954022988507</v>
      </c>
      <c r="J514">
        <v>0</v>
      </c>
      <c r="K514">
        <v>16.398467432950191</v>
      </c>
    </row>
    <row r="515" spans="1:11">
      <c r="A515" t="s">
        <v>1216</v>
      </c>
      <c r="B515" t="s">
        <v>1498</v>
      </c>
      <c r="C515">
        <v>93</v>
      </c>
      <c r="D515">
        <v>98.924731182795696</v>
      </c>
      <c r="E515">
        <v>0</v>
      </c>
      <c r="F515">
        <v>0</v>
      </c>
      <c r="G515">
        <v>1.0752688172043012</v>
      </c>
      <c r="H515">
        <v>0</v>
      </c>
      <c r="I515">
        <v>0</v>
      </c>
      <c r="J515">
        <v>0</v>
      </c>
      <c r="K515">
        <v>0</v>
      </c>
    </row>
    <row r="516" spans="1:11">
      <c r="A516" t="s">
        <v>1217</v>
      </c>
      <c r="B516" t="s">
        <v>1499</v>
      </c>
      <c r="C516">
        <v>143</v>
      </c>
      <c r="D516">
        <v>88.811188811188813</v>
      </c>
      <c r="E516">
        <v>0.69930069930069927</v>
      </c>
      <c r="F516">
        <v>3.4965034965034967</v>
      </c>
      <c r="G516">
        <v>0</v>
      </c>
      <c r="H516">
        <v>0</v>
      </c>
      <c r="I516">
        <v>6.9930069930069934</v>
      </c>
      <c r="J516">
        <v>0</v>
      </c>
      <c r="K516">
        <v>18.181818181818183</v>
      </c>
    </row>
    <row r="517" spans="1:11">
      <c r="A517" t="s">
        <v>1542</v>
      </c>
      <c r="B517" t="s">
        <v>1464</v>
      </c>
      <c r="C517">
        <v>3733</v>
      </c>
      <c r="D517">
        <v>57.969461559067767</v>
      </c>
      <c r="E517">
        <v>9.9919635681757288</v>
      </c>
      <c r="F517">
        <v>2.8395392445754086</v>
      </c>
      <c r="G517">
        <v>0.34824537905170105</v>
      </c>
      <c r="H517">
        <v>11.438521296544334</v>
      </c>
      <c r="I517">
        <v>17.331904634342351</v>
      </c>
      <c r="J517">
        <v>8.0364318242700239E-2</v>
      </c>
      <c r="K517">
        <v>22.635949638360568</v>
      </c>
    </row>
    <row r="518" spans="1:11">
      <c r="A518" t="s">
        <v>1551</v>
      </c>
      <c r="B518" t="s">
        <v>1465</v>
      </c>
      <c r="C518">
        <v>1214</v>
      </c>
      <c r="D518">
        <v>66.556836902800654</v>
      </c>
      <c r="E518">
        <v>9.5551894563426689</v>
      </c>
      <c r="F518">
        <v>4.1186161449752881</v>
      </c>
      <c r="G518">
        <v>0.41186161449752884</v>
      </c>
      <c r="H518">
        <v>9.1433278418451405</v>
      </c>
      <c r="I518">
        <v>10.214168039538714</v>
      </c>
      <c r="J518">
        <v>0</v>
      </c>
      <c r="K518">
        <v>18.945634266886326</v>
      </c>
    </row>
    <row r="519" spans="1:11">
      <c r="A519" t="s">
        <v>1567</v>
      </c>
      <c r="B519" t="s">
        <v>1466</v>
      </c>
      <c r="C519">
        <v>38</v>
      </c>
      <c r="D519">
        <v>100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</row>
    <row r="520" spans="1:11">
      <c r="A520" t="s">
        <v>1571</v>
      </c>
      <c r="B520" t="s">
        <v>1467</v>
      </c>
      <c r="C520">
        <v>11</v>
      </c>
      <c r="D520">
        <v>100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</row>
    <row r="521" spans="1:11">
      <c r="A521" t="s">
        <v>1572</v>
      </c>
      <c r="B521" t="s">
        <v>1468</v>
      </c>
      <c r="C521">
        <v>28</v>
      </c>
      <c r="D521">
        <v>100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</row>
    <row r="522" spans="1:11">
      <c r="A522" t="s">
        <v>1573</v>
      </c>
      <c r="B522" t="s">
        <v>1469</v>
      </c>
      <c r="C522">
        <v>20</v>
      </c>
      <c r="D522">
        <v>100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</row>
    <row r="523" spans="1:11">
      <c r="A523" t="s">
        <v>1563</v>
      </c>
      <c r="B523" t="s">
        <v>1470</v>
      </c>
      <c r="C523">
        <v>113</v>
      </c>
      <c r="D523">
        <v>100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0.88495575221238942</v>
      </c>
    </row>
    <row r="524" spans="1:11">
      <c r="A524" t="s">
        <v>1562</v>
      </c>
      <c r="B524" t="s">
        <v>1471</v>
      </c>
      <c r="C524">
        <v>110</v>
      </c>
      <c r="D524">
        <v>99.090909090909093</v>
      </c>
      <c r="E524">
        <v>0</v>
      </c>
      <c r="F524">
        <v>0</v>
      </c>
      <c r="G524">
        <v>0.90909090909090906</v>
      </c>
      <c r="H524">
        <v>0</v>
      </c>
      <c r="I524">
        <v>0</v>
      </c>
      <c r="J524">
        <v>0</v>
      </c>
      <c r="K524">
        <v>0</v>
      </c>
    </row>
    <row r="525" spans="1:11">
      <c r="A525" t="s">
        <v>1547</v>
      </c>
      <c r="B525" t="s">
        <v>1472</v>
      </c>
      <c r="C525">
        <v>3566</v>
      </c>
      <c r="D525">
        <v>53.421200224341007</v>
      </c>
      <c r="E525">
        <v>11.497476163768928</v>
      </c>
      <c r="F525">
        <v>2.8323051037577116</v>
      </c>
      <c r="G525">
        <v>0.36455412226584405</v>
      </c>
      <c r="H525">
        <v>14.862591138530568</v>
      </c>
      <c r="I525">
        <v>16.993830622546273</v>
      </c>
      <c r="J525">
        <v>2.8042624789680309E-2</v>
      </c>
      <c r="K525">
        <v>33.454851374088612</v>
      </c>
    </row>
    <row r="526" spans="1:11">
      <c r="A526" t="s">
        <v>1543</v>
      </c>
      <c r="B526" t="s">
        <v>1473</v>
      </c>
      <c r="C526">
        <v>3793</v>
      </c>
      <c r="D526">
        <v>69.364619035064592</v>
      </c>
      <c r="E526">
        <v>6.98655417875033</v>
      </c>
      <c r="F526">
        <v>1.3182177695755339</v>
      </c>
      <c r="G526">
        <v>0.68547324017927758</v>
      </c>
      <c r="H526">
        <v>8.990245188505142</v>
      </c>
      <c r="I526">
        <v>12.654890587925124</v>
      </c>
      <c r="J526">
        <v>0</v>
      </c>
      <c r="K526">
        <v>19.404165568151861</v>
      </c>
    </row>
    <row r="527" spans="1:11">
      <c r="A527" t="s">
        <v>1538</v>
      </c>
      <c r="B527" t="s">
        <v>1474</v>
      </c>
      <c r="C527">
        <v>6082</v>
      </c>
      <c r="D527">
        <v>55.097007563301545</v>
      </c>
      <c r="E527">
        <v>8.615586977967773</v>
      </c>
      <c r="F527">
        <v>3.9625123314699113</v>
      </c>
      <c r="G527">
        <v>0.29595527786912201</v>
      </c>
      <c r="H527">
        <v>13.022032226241368</v>
      </c>
      <c r="I527">
        <v>19.006905623150281</v>
      </c>
      <c r="J527">
        <v>0</v>
      </c>
      <c r="K527">
        <v>27.178559684314369</v>
      </c>
    </row>
    <row r="528" spans="1:11">
      <c r="A528" t="s">
        <v>1545</v>
      </c>
      <c r="B528" t="s">
        <v>1475</v>
      </c>
      <c r="C528">
        <v>3877</v>
      </c>
      <c r="D528">
        <v>61.413464018571062</v>
      </c>
      <c r="E528">
        <v>8.0732525148310543</v>
      </c>
      <c r="F528">
        <v>2.3729687903017798</v>
      </c>
      <c r="G528">
        <v>0.30951766830023214</v>
      </c>
      <c r="H528">
        <v>11.968016507608976</v>
      </c>
      <c r="I528">
        <v>15.862780500386897</v>
      </c>
      <c r="J528">
        <v>0</v>
      </c>
      <c r="K528">
        <v>18.648439515088985</v>
      </c>
    </row>
    <row r="529" spans="1:11">
      <c r="A529" t="s">
        <v>1544</v>
      </c>
      <c r="B529" t="s">
        <v>1476</v>
      </c>
      <c r="C529">
        <v>2418</v>
      </c>
      <c r="D529">
        <v>52.729528535980151</v>
      </c>
      <c r="E529">
        <v>9.470636889991729</v>
      </c>
      <c r="F529">
        <v>3.4739454094292808</v>
      </c>
      <c r="G529">
        <v>0.12406947890818859</v>
      </c>
      <c r="H529">
        <v>14.557485525227461</v>
      </c>
      <c r="I529">
        <v>19.644334160463192</v>
      </c>
      <c r="J529">
        <v>0</v>
      </c>
      <c r="K529">
        <v>22.373862696443343</v>
      </c>
    </row>
    <row r="530" spans="1:11">
      <c r="A530" t="s">
        <v>1555</v>
      </c>
      <c r="B530" t="s">
        <v>1477</v>
      </c>
      <c r="C530">
        <v>148</v>
      </c>
      <c r="D530">
        <v>55.405405405405403</v>
      </c>
      <c r="E530">
        <v>10.810810810810811</v>
      </c>
      <c r="F530">
        <v>1.3513513513513513</v>
      </c>
      <c r="G530">
        <v>0.67567567567567566</v>
      </c>
      <c r="H530">
        <v>16.216216216216218</v>
      </c>
      <c r="I530">
        <v>15.54054054054054</v>
      </c>
      <c r="J530">
        <v>0</v>
      </c>
      <c r="K530">
        <v>0</v>
      </c>
    </row>
    <row r="531" spans="1:11">
      <c r="A531" t="s">
        <v>1549</v>
      </c>
      <c r="B531" t="s">
        <v>1478</v>
      </c>
      <c r="C531">
        <v>2107</v>
      </c>
      <c r="D531">
        <v>58.661604176554341</v>
      </c>
      <c r="E531">
        <v>9.8243948742287621</v>
      </c>
      <c r="F531">
        <v>4.7935453251067868</v>
      </c>
      <c r="G531">
        <v>0.37968675842429994</v>
      </c>
      <c r="H531">
        <v>12.29235880398671</v>
      </c>
      <c r="I531">
        <v>14.048410061699098</v>
      </c>
      <c r="J531">
        <v>0</v>
      </c>
      <c r="K531">
        <v>26.767916468913143</v>
      </c>
    </row>
    <row r="532" spans="1:11">
      <c r="A532" t="s">
        <v>1568</v>
      </c>
      <c r="B532" t="s">
        <v>1479</v>
      </c>
      <c r="C532">
        <v>36</v>
      </c>
      <c r="D532">
        <v>100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</row>
    <row r="533" spans="1:11">
      <c r="A533" t="s">
        <v>1569</v>
      </c>
      <c r="B533" t="s">
        <v>1500</v>
      </c>
      <c r="C533">
        <v>27</v>
      </c>
      <c r="D533">
        <v>100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</row>
    <row r="534" spans="1:11">
      <c r="A534" t="s">
        <v>1570</v>
      </c>
      <c r="B534" t="s">
        <v>1480</v>
      </c>
      <c r="C534">
        <v>18</v>
      </c>
      <c r="D534">
        <v>100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</row>
    <row r="535" spans="1:11">
      <c r="A535" t="s">
        <v>1574</v>
      </c>
      <c r="B535" t="s">
        <v>802</v>
      </c>
      <c r="C535">
        <v>7</v>
      </c>
      <c r="D535">
        <v>100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</row>
    <row r="536" spans="1:11">
      <c r="A536" t="s">
        <v>1539</v>
      </c>
      <c r="B536" t="s">
        <v>1481</v>
      </c>
      <c r="C536">
        <v>4781</v>
      </c>
      <c r="D536">
        <v>65.195565781217326</v>
      </c>
      <c r="E536">
        <v>7.6971344906923242</v>
      </c>
      <c r="F536">
        <v>1.4013804643380046</v>
      </c>
      <c r="G536">
        <v>0.33465802133444889</v>
      </c>
      <c r="H536">
        <v>11.022798577703409</v>
      </c>
      <c r="I536">
        <v>14.327546538381092</v>
      </c>
      <c r="J536">
        <v>2.0916126333403059E-2</v>
      </c>
      <c r="K536">
        <v>16.983894582723281</v>
      </c>
    </row>
    <row r="537" spans="1:11">
      <c r="A537" t="s">
        <v>1536</v>
      </c>
      <c r="B537" t="s">
        <v>806</v>
      </c>
      <c r="C537">
        <v>57986</v>
      </c>
      <c r="D537">
        <v>60.388714517297281</v>
      </c>
      <c r="E537">
        <v>9.6833718483771936</v>
      </c>
      <c r="F537">
        <v>2.8817300727761874</v>
      </c>
      <c r="G537">
        <v>0.38802469561618319</v>
      </c>
      <c r="H537">
        <v>11.32859655778981</v>
      </c>
      <c r="I537">
        <v>15.308867657710481</v>
      </c>
      <c r="J537">
        <v>2.0694650432863101E-2</v>
      </c>
      <c r="K537">
        <v>22.458869382264684</v>
      </c>
    </row>
    <row r="538" spans="1:11">
      <c r="A538" t="s">
        <v>1566</v>
      </c>
      <c r="B538" t="s">
        <v>1482</v>
      </c>
      <c r="C538">
        <v>77</v>
      </c>
      <c r="D538">
        <v>100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</row>
    <row r="539" spans="1:11">
      <c r="A539" t="s">
        <v>1540</v>
      </c>
      <c r="B539" t="s">
        <v>1483</v>
      </c>
      <c r="C539">
        <v>5009</v>
      </c>
      <c r="D539">
        <v>54.981034138550612</v>
      </c>
      <c r="E539">
        <v>11.579157516470353</v>
      </c>
      <c r="F539">
        <v>4.3721301657017371</v>
      </c>
      <c r="G539">
        <v>0.67877819924136551</v>
      </c>
      <c r="H539">
        <v>11.938510680774606</v>
      </c>
      <c r="I539">
        <v>16.450389299261332</v>
      </c>
      <c r="J539">
        <v>0</v>
      </c>
      <c r="K539">
        <v>20.562986624076661</v>
      </c>
    </row>
    <row r="540" spans="1:11">
      <c r="A540" t="s">
        <v>1558</v>
      </c>
      <c r="B540" t="s">
        <v>1484</v>
      </c>
      <c r="C540">
        <v>190</v>
      </c>
      <c r="D540">
        <v>100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</row>
    <row r="541" spans="1:11">
      <c r="A541" t="s">
        <v>1565</v>
      </c>
      <c r="B541" t="s">
        <v>1485</v>
      </c>
      <c r="C541">
        <v>6</v>
      </c>
      <c r="D541">
        <v>100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</row>
    <row r="542" spans="1:11">
      <c r="A542" t="s">
        <v>1552</v>
      </c>
      <c r="B542" t="s">
        <v>1487</v>
      </c>
      <c r="C542">
        <v>1156</v>
      </c>
      <c r="D542">
        <v>72.750865051903119</v>
      </c>
      <c r="E542">
        <v>2.9411764705882351</v>
      </c>
      <c r="F542">
        <v>6.6608996539792384</v>
      </c>
      <c r="G542">
        <v>0.17301038062283738</v>
      </c>
      <c r="H542">
        <v>7.9584775086505193</v>
      </c>
      <c r="I542">
        <v>9.5155709342560559</v>
      </c>
      <c r="J542">
        <v>0</v>
      </c>
      <c r="K542">
        <v>27.59515570934256</v>
      </c>
    </row>
    <row r="543" spans="1:11">
      <c r="A543" t="s">
        <v>1560</v>
      </c>
      <c r="B543" t="s">
        <v>1488</v>
      </c>
      <c r="C543">
        <v>128</v>
      </c>
      <c r="D543">
        <v>71.875</v>
      </c>
      <c r="E543">
        <v>0.78125</v>
      </c>
      <c r="F543">
        <v>0.78125</v>
      </c>
      <c r="G543">
        <v>0</v>
      </c>
      <c r="H543">
        <v>14.0625</v>
      </c>
      <c r="I543">
        <v>8.59375</v>
      </c>
      <c r="J543">
        <v>3.90625</v>
      </c>
      <c r="K543">
        <v>5.46875</v>
      </c>
    </row>
    <row r="544" spans="1:11">
      <c r="A544" t="s">
        <v>1548</v>
      </c>
      <c r="B544" t="s">
        <v>1489</v>
      </c>
      <c r="C544">
        <v>2995</v>
      </c>
      <c r="D544">
        <v>57.662771285475792</v>
      </c>
      <c r="E544">
        <v>10.951585976627713</v>
      </c>
      <c r="F544">
        <v>3.1385642737896493</v>
      </c>
      <c r="G544">
        <v>0.20033388981636058</v>
      </c>
      <c r="H544">
        <v>13.78964941569282</v>
      </c>
      <c r="I544">
        <v>14.223706176961603</v>
      </c>
      <c r="J544">
        <v>3.3388981636060099E-2</v>
      </c>
      <c r="K544">
        <v>23.672787979966611</v>
      </c>
    </row>
    <row r="545" spans="1:11">
      <c r="A545" t="s">
        <v>1537</v>
      </c>
      <c r="B545" t="s">
        <v>1490</v>
      </c>
      <c r="C545">
        <v>6495</v>
      </c>
      <c r="D545">
        <v>56.351039260969984</v>
      </c>
      <c r="E545">
        <v>15.257890685142417</v>
      </c>
      <c r="F545">
        <v>1.647421093148576</v>
      </c>
      <c r="G545">
        <v>0.40030792917628949</v>
      </c>
      <c r="H545">
        <v>9.3302540415704396</v>
      </c>
      <c r="I545">
        <v>17.013086989992303</v>
      </c>
      <c r="J545">
        <v>0</v>
      </c>
      <c r="K545">
        <v>18.55273287143957</v>
      </c>
    </row>
    <row r="546" spans="1:11">
      <c r="A546" t="s">
        <v>1541</v>
      </c>
      <c r="B546" t="s">
        <v>1491</v>
      </c>
      <c r="C546">
        <v>4016</v>
      </c>
      <c r="D546">
        <v>59.412350597609567</v>
      </c>
      <c r="E546">
        <v>12.101593625498008</v>
      </c>
      <c r="F546">
        <v>1.7679282868525898</v>
      </c>
      <c r="G546">
        <v>0.62250996015936255</v>
      </c>
      <c r="H546">
        <v>12.400398406374503</v>
      </c>
      <c r="I546">
        <v>13.695219123505975</v>
      </c>
      <c r="J546">
        <v>0</v>
      </c>
      <c r="K546">
        <v>26.892430278884461</v>
      </c>
    </row>
    <row r="547" spans="1:11">
      <c r="A547" t="s">
        <v>1554</v>
      </c>
      <c r="B547" t="s">
        <v>1492</v>
      </c>
      <c r="C547">
        <v>330</v>
      </c>
      <c r="D547">
        <v>100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0.30303030303030304</v>
      </c>
    </row>
    <row r="548" spans="1:11">
      <c r="A548" t="s">
        <v>1559</v>
      </c>
      <c r="B548" t="s">
        <v>1493</v>
      </c>
      <c r="C548">
        <v>115</v>
      </c>
      <c r="D548">
        <v>100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</row>
    <row r="549" spans="1:11">
      <c r="A549" t="s">
        <v>1557</v>
      </c>
      <c r="B549" t="s">
        <v>1494</v>
      </c>
      <c r="C549">
        <v>204</v>
      </c>
      <c r="D549">
        <v>100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</row>
    <row r="550" spans="1:11">
      <c r="A550" t="s">
        <v>1546</v>
      </c>
      <c r="B550" t="s">
        <v>1495</v>
      </c>
      <c r="C550">
        <v>3339</v>
      </c>
      <c r="D550">
        <v>61.964660077867627</v>
      </c>
      <c r="E550">
        <v>8.8948787061994601</v>
      </c>
      <c r="F550">
        <v>3.9832285115303985</v>
      </c>
      <c r="G550">
        <v>0.20964360587002098</v>
      </c>
      <c r="H550">
        <v>9.7933513027852648</v>
      </c>
      <c r="I550">
        <v>15.124288709194369</v>
      </c>
      <c r="J550">
        <v>2.9949086552860139E-2</v>
      </c>
      <c r="K550">
        <v>31.716082659478882</v>
      </c>
    </row>
    <row r="551" spans="1:11">
      <c r="A551" t="s">
        <v>1556</v>
      </c>
      <c r="B551" t="s">
        <v>1496</v>
      </c>
      <c r="C551">
        <v>185</v>
      </c>
      <c r="D551">
        <v>61.621621621621628</v>
      </c>
      <c r="E551">
        <v>7.0270270270270272</v>
      </c>
      <c r="F551">
        <v>1.6216216216216217</v>
      </c>
      <c r="G551">
        <v>1.0810810810810811</v>
      </c>
      <c r="H551">
        <v>15.675675675675677</v>
      </c>
      <c r="I551">
        <v>12.972972972972974</v>
      </c>
      <c r="J551">
        <v>0</v>
      </c>
      <c r="K551">
        <v>29.72972972972973</v>
      </c>
    </row>
    <row r="552" spans="1:11">
      <c r="A552" t="s">
        <v>1550</v>
      </c>
      <c r="B552" t="s">
        <v>1497</v>
      </c>
      <c r="C552">
        <v>1373</v>
      </c>
      <c r="D552">
        <v>64.748725418790968</v>
      </c>
      <c r="E552">
        <v>4.5884923525127457</v>
      </c>
      <c r="F552">
        <v>4.0786598689002185</v>
      </c>
      <c r="G552">
        <v>0.43699927166788055</v>
      </c>
      <c r="H552">
        <v>11.726147123088127</v>
      </c>
      <c r="I552">
        <v>14.420975965040059</v>
      </c>
      <c r="J552">
        <v>0</v>
      </c>
      <c r="K552">
        <v>16.970138383102697</v>
      </c>
    </row>
    <row r="553" spans="1:11">
      <c r="A553" t="s">
        <v>1564</v>
      </c>
      <c r="B553" t="s">
        <v>1498</v>
      </c>
      <c r="C553">
        <v>84</v>
      </c>
      <c r="D553">
        <v>98.80952380952381</v>
      </c>
      <c r="E553">
        <v>0</v>
      </c>
      <c r="F553">
        <v>0</v>
      </c>
      <c r="G553">
        <v>1.1904761904761905</v>
      </c>
      <c r="H553">
        <v>0</v>
      </c>
      <c r="I553">
        <v>0</v>
      </c>
      <c r="J553">
        <v>0</v>
      </c>
      <c r="K553">
        <v>0</v>
      </c>
    </row>
    <row r="554" spans="1:11">
      <c r="A554" t="s">
        <v>1561</v>
      </c>
      <c r="B554" t="s">
        <v>1499</v>
      </c>
      <c r="C554">
        <v>157</v>
      </c>
      <c r="D554">
        <v>78.343949044585997</v>
      </c>
      <c r="E554">
        <v>0.63694267515923575</v>
      </c>
      <c r="F554">
        <v>10.191082802547772</v>
      </c>
      <c r="G554">
        <v>0</v>
      </c>
      <c r="H554">
        <v>0</v>
      </c>
      <c r="I554">
        <v>10.828025477707007</v>
      </c>
      <c r="J554">
        <v>0</v>
      </c>
      <c r="K554">
        <v>17.197452229299362</v>
      </c>
    </row>
    <row r="555" spans="1:11">
      <c r="A555" t="s">
        <v>746</v>
      </c>
      <c r="B555" t="s">
        <v>1464</v>
      </c>
      <c r="C555">
        <v>3833</v>
      </c>
      <c r="D555">
        <v>57.500652230628745</v>
      </c>
      <c r="E555">
        <v>8.9225150013044612</v>
      </c>
      <c r="F555">
        <v>3.3394208192016697</v>
      </c>
      <c r="G555">
        <v>0.28698147665014351</v>
      </c>
      <c r="H555">
        <v>12.157578919906079</v>
      </c>
      <c r="I555">
        <v>17.766762327158883</v>
      </c>
      <c r="J555">
        <v>2.6089225150013041E-2</v>
      </c>
      <c r="K555">
        <v>23.715105661361857</v>
      </c>
    </row>
    <row r="556" spans="1:11">
      <c r="A556" t="s">
        <v>754</v>
      </c>
      <c r="B556" t="s">
        <v>1465</v>
      </c>
      <c r="C556">
        <v>1185</v>
      </c>
      <c r="D556">
        <v>63.713080168776372</v>
      </c>
      <c r="E556">
        <v>8.6919831223628687</v>
      </c>
      <c r="F556">
        <v>5.147679324894515</v>
      </c>
      <c r="G556">
        <v>0.33755274261603374</v>
      </c>
      <c r="H556">
        <v>10.632911392405063</v>
      </c>
      <c r="I556">
        <v>11.476793248945148</v>
      </c>
      <c r="J556">
        <v>0</v>
      </c>
      <c r="K556">
        <v>22.362869198312236</v>
      </c>
    </row>
    <row r="557" spans="1:11">
      <c r="A557" t="s">
        <v>769</v>
      </c>
      <c r="B557" t="s">
        <v>1466</v>
      </c>
      <c r="C557">
        <v>33</v>
      </c>
      <c r="D557">
        <v>100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</row>
    <row r="558" spans="1:11">
      <c r="A558" t="s">
        <v>773</v>
      </c>
      <c r="B558" t="s">
        <v>1467</v>
      </c>
      <c r="C558">
        <v>11</v>
      </c>
      <c r="D558">
        <v>100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</row>
    <row r="559" spans="1:11">
      <c r="A559" t="s">
        <v>774</v>
      </c>
      <c r="B559" t="s">
        <v>1468</v>
      </c>
      <c r="C559">
        <v>38</v>
      </c>
      <c r="D559">
        <v>89.473684210526315</v>
      </c>
      <c r="E559">
        <v>2.6315789473684208</v>
      </c>
      <c r="F559">
        <v>2.6315789473684208</v>
      </c>
      <c r="G559">
        <v>2.6315789473684208</v>
      </c>
      <c r="H559">
        <v>0</v>
      </c>
      <c r="I559">
        <v>2.6315789473684208</v>
      </c>
      <c r="J559">
        <v>0</v>
      </c>
      <c r="K559">
        <v>5.2631578947368416</v>
      </c>
    </row>
    <row r="560" spans="1:11">
      <c r="A560" t="s">
        <v>775</v>
      </c>
      <c r="B560" t="s">
        <v>1469</v>
      </c>
      <c r="C560">
        <v>18</v>
      </c>
      <c r="D560">
        <v>100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</row>
    <row r="561" spans="1:11">
      <c r="A561" t="s">
        <v>765</v>
      </c>
      <c r="B561" t="s">
        <v>1470</v>
      </c>
      <c r="C561">
        <v>83</v>
      </c>
      <c r="D561">
        <v>100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1.2048192771084338</v>
      </c>
    </row>
    <row r="562" spans="1:11">
      <c r="A562" t="s">
        <v>764</v>
      </c>
      <c r="B562" t="s">
        <v>1471</v>
      </c>
      <c r="C562">
        <v>67</v>
      </c>
      <c r="D562">
        <v>100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</row>
    <row r="563" spans="1:11">
      <c r="A563" t="s">
        <v>750</v>
      </c>
      <c r="B563" t="s">
        <v>1472</v>
      </c>
      <c r="C563">
        <v>3591</v>
      </c>
      <c r="D563">
        <v>51.935394040657201</v>
      </c>
      <c r="E563">
        <v>11.278195488721805</v>
      </c>
      <c r="F563">
        <v>3.4530771372876634</v>
      </c>
      <c r="G563">
        <v>0.30632135895293788</v>
      </c>
      <c r="H563">
        <v>14.954051796157058</v>
      </c>
      <c r="I563">
        <v>18.045112781954884</v>
      </c>
      <c r="J563">
        <v>2.7847396268448898E-2</v>
      </c>
      <c r="K563">
        <v>32.497911445279861</v>
      </c>
    </row>
    <row r="564" spans="1:11">
      <c r="A564" t="s">
        <v>747</v>
      </c>
      <c r="B564" t="s">
        <v>1473</v>
      </c>
      <c r="C564">
        <v>3748</v>
      </c>
      <c r="D564">
        <v>68.596584845250803</v>
      </c>
      <c r="E564">
        <v>6.4034151547491991</v>
      </c>
      <c r="F564">
        <v>1.4674493062966916</v>
      </c>
      <c r="G564">
        <v>0.42689434364994666</v>
      </c>
      <c r="H564">
        <v>9.0981856990394885</v>
      </c>
      <c r="I564">
        <v>13.980789754535753</v>
      </c>
      <c r="J564">
        <v>2.668089647812167E-2</v>
      </c>
      <c r="K564">
        <v>19.583778014941302</v>
      </c>
    </row>
    <row r="565" spans="1:11">
      <c r="A565" t="s">
        <v>742</v>
      </c>
      <c r="B565" t="s">
        <v>1474</v>
      </c>
      <c r="C565">
        <v>6335</v>
      </c>
      <c r="D565">
        <v>54.427782162588791</v>
      </c>
      <c r="E565">
        <v>9.7711128650355175</v>
      </c>
      <c r="F565">
        <v>2.9202841357537488</v>
      </c>
      <c r="G565">
        <v>0.2841357537490134</v>
      </c>
      <c r="H565">
        <v>13.528018942383582</v>
      </c>
      <c r="I565">
        <v>19.021310181531177</v>
      </c>
      <c r="J565">
        <v>4.7355958958168902E-2</v>
      </c>
      <c r="K565">
        <v>27.166535122336228</v>
      </c>
    </row>
    <row r="566" spans="1:11">
      <c r="A566" t="s">
        <v>748</v>
      </c>
      <c r="B566" t="s">
        <v>1475</v>
      </c>
      <c r="C566">
        <v>5780</v>
      </c>
      <c r="D566">
        <v>54.878892733564008</v>
      </c>
      <c r="E566">
        <v>10.692041522491349</v>
      </c>
      <c r="F566">
        <v>2.0069204152249132</v>
      </c>
      <c r="G566">
        <v>0.25951557093425603</v>
      </c>
      <c r="H566">
        <v>14.446366782006919</v>
      </c>
      <c r="I566">
        <v>17.716262975778545</v>
      </c>
      <c r="J566">
        <v>0</v>
      </c>
      <c r="K566">
        <v>19.152249134948097</v>
      </c>
    </row>
    <row r="567" spans="1:11">
      <c r="A567" t="s">
        <v>757</v>
      </c>
      <c r="B567" t="s">
        <v>1477</v>
      </c>
      <c r="C567">
        <v>162</v>
      </c>
      <c r="D567">
        <v>59.259259259259252</v>
      </c>
      <c r="E567">
        <v>6.1728395061728394</v>
      </c>
      <c r="F567">
        <v>0.61728395061728392</v>
      </c>
      <c r="G567">
        <v>0</v>
      </c>
      <c r="H567">
        <v>21.604938271604937</v>
      </c>
      <c r="I567">
        <v>12.345679012345679</v>
      </c>
      <c r="J567">
        <v>0</v>
      </c>
      <c r="K567">
        <v>0</v>
      </c>
    </row>
    <row r="568" spans="1:11">
      <c r="A568" t="s">
        <v>752</v>
      </c>
      <c r="B568" t="s">
        <v>1478</v>
      </c>
      <c r="C568">
        <v>2188</v>
      </c>
      <c r="D568">
        <v>58.272394881170023</v>
      </c>
      <c r="E568">
        <v>10.100548446069469</v>
      </c>
      <c r="F568">
        <v>3.8391224862888484</v>
      </c>
      <c r="G568">
        <v>0.3656307129798903</v>
      </c>
      <c r="H568">
        <v>12.934186471663619</v>
      </c>
      <c r="I568">
        <v>14.488117001828154</v>
      </c>
      <c r="J568">
        <v>0</v>
      </c>
      <c r="K568">
        <v>28.884826325411332</v>
      </c>
    </row>
    <row r="569" spans="1:11">
      <c r="A569" t="s">
        <v>770</v>
      </c>
      <c r="B569" t="s">
        <v>1479</v>
      </c>
      <c r="C569">
        <v>32</v>
      </c>
      <c r="D569">
        <v>100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</row>
    <row r="570" spans="1:11">
      <c r="A570" t="s">
        <v>771</v>
      </c>
      <c r="B570" t="s">
        <v>1500</v>
      </c>
      <c r="C570">
        <v>20</v>
      </c>
      <c r="D570">
        <v>100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</row>
    <row r="571" spans="1:11">
      <c r="A571" t="s">
        <v>772</v>
      </c>
      <c r="B571" t="s">
        <v>1480</v>
      </c>
      <c r="C571">
        <v>15</v>
      </c>
      <c r="D571">
        <v>100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</row>
    <row r="572" spans="1:11">
      <c r="A572" t="s">
        <v>776</v>
      </c>
      <c r="B572" t="s">
        <v>802</v>
      </c>
      <c r="C572">
        <v>6</v>
      </c>
      <c r="D572">
        <v>100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</row>
    <row r="573" spans="1:11">
      <c r="A573" t="s">
        <v>743</v>
      </c>
      <c r="B573" t="s">
        <v>1481</v>
      </c>
      <c r="C573">
        <v>4939</v>
      </c>
      <c r="D573">
        <v>61.793885401903218</v>
      </c>
      <c r="E573">
        <v>6.1955861510427219</v>
      </c>
      <c r="F573">
        <v>2.4296416278598905</v>
      </c>
      <c r="G573">
        <v>0.40494027130998178</v>
      </c>
      <c r="H573">
        <v>11.884996962947964</v>
      </c>
      <c r="I573">
        <v>17.209961530674224</v>
      </c>
      <c r="J573">
        <v>8.0988054261996345E-2</v>
      </c>
      <c r="K573">
        <v>19.923061348451103</v>
      </c>
    </row>
    <row r="574" spans="1:11">
      <c r="A574" t="s">
        <v>1218</v>
      </c>
      <c r="B574" t="s">
        <v>806</v>
      </c>
      <c r="C574">
        <v>57644</v>
      </c>
      <c r="D574">
        <v>58.984456318090352</v>
      </c>
      <c r="E574">
        <v>9.9281798626049547</v>
      </c>
      <c r="F574">
        <v>2.8537228506002359</v>
      </c>
      <c r="G574">
        <v>0.31746582471722989</v>
      </c>
      <c r="H574">
        <v>11.909305391714662</v>
      </c>
      <c r="I574">
        <v>15.984317535216155</v>
      </c>
      <c r="J574">
        <v>2.255221705641524E-2</v>
      </c>
      <c r="K574">
        <v>22.658038997987649</v>
      </c>
    </row>
    <row r="575" spans="1:11">
      <c r="A575" t="s">
        <v>768</v>
      </c>
      <c r="B575" t="s">
        <v>1482</v>
      </c>
      <c r="C575">
        <v>59</v>
      </c>
      <c r="D575">
        <v>100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</row>
    <row r="576" spans="1:11">
      <c r="A576" t="s">
        <v>744</v>
      </c>
      <c r="B576" t="s">
        <v>1483</v>
      </c>
      <c r="C576">
        <v>4925</v>
      </c>
      <c r="D576">
        <v>54.456852791878177</v>
      </c>
      <c r="E576">
        <v>12.263959390862944</v>
      </c>
      <c r="F576">
        <v>4.5076142131979697</v>
      </c>
      <c r="G576">
        <v>0.64974619289340096</v>
      </c>
      <c r="H576">
        <v>13.543147208121828</v>
      </c>
      <c r="I576">
        <v>14.538071065989847</v>
      </c>
      <c r="J576">
        <v>4.060913705583756E-2</v>
      </c>
      <c r="K576">
        <v>21.604060913705585</v>
      </c>
    </row>
    <row r="577" spans="1:11">
      <c r="A577" t="s">
        <v>760</v>
      </c>
      <c r="B577" t="s">
        <v>1484</v>
      </c>
      <c r="C577">
        <v>151</v>
      </c>
      <c r="D577">
        <v>100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</row>
    <row r="578" spans="1:11">
      <c r="A578" t="s">
        <v>767</v>
      </c>
      <c r="B578" t="s">
        <v>1485</v>
      </c>
      <c r="C578">
        <v>45</v>
      </c>
      <c r="D578">
        <v>100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11.111111111111111</v>
      </c>
    </row>
    <row r="579" spans="1:11">
      <c r="A579" t="s">
        <v>755</v>
      </c>
      <c r="B579" t="s">
        <v>1487</v>
      </c>
      <c r="C579">
        <v>1049</v>
      </c>
      <c r="D579">
        <v>70.257387988560538</v>
      </c>
      <c r="E579">
        <v>4.3851286939942797</v>
      </c>
      <c r="F579">
        <v>5.5290753098188752</v>
      </c>
      <c r="G579">
        <v>0.2859866539561487</v>
      </c>
      <c r="H579">
        <v>9.8188751191611061</v>
      </c>
      <c r="I579">
        <v>9.7235462345090564</v>
      </c>
      <c r="J579">
        <v>0</v>
      </c>
      <c r="K579">
        <v>28.693994280266921</v>
      </c>
    </row>
    <row r="580" spans="1:11">
      <c r="A580" t="s">
        <v>762</v>
      </c>
      <c r="B580" t="s">
        <v>1488</v>
      </c>
      <c r="C580">
        <v>126</v>
      </c>
      <c r="D580">
        <v>67.460317460317469</v>
      </c>
      <c r="E580">
        <v>0</v>
      </c>
      <c r="F580">
        <v>4.7619047619047619</v>
      </c>
      <c r="G580">
        <v>0</v>
      </c>
      <c r="H580">
        <v>18.253968253968253</v>
      </c>
      <c r="I580">
        <v>9.5238095238095237</v>
      </c>
      <c r="J580">
        <v>0</v>
      </c>
      <c r="K580">
        <v>3.9682539682539679</v>
      </c>
    </row>
    <row r="581" spans="1:11">
      <c r="A581" t="s">
        <v>751</v>
      </c>
      <c r="B581" t="s">
        <v>1489</v>
      </c>
      <c r="C581">
        <v>2915</v>
      </c>
      <c r="D581">
        <v>58.730703259005146</v>
      </c>
      <c r="E581">
        <v>9.5368782161234993</v>
      </c>
      <c r="F581">
        <v>3.3276157804459694</v>
      </c>
      <c r="G581">
        <v>0.17152658662092624</v>
      </c>
      <c r="H581">
        <v>13.962264150943396</v>
      </c>
      <c r="I581">
        <v>14.271012006861064</v>
      </c>
      <c r="J581">
        <v>0</v>
      </c>
      <c r="K581">
        <v>20.411663807890225</v>
      </c>
    </row>
    <row r="582" spans="1:11">
      <c r="A582" t="s">
        <v>741</v>
      </c>
      <c r="B582" t="s">
        <v>1490</v>
      </c>
      <c r="C582">
        <v>6753</v>
      </c>
      <c r="D582">
        <v>55.72338220050348</v>
      </c>
      <c r="E582">
        <v>15.104398045313195</v>
      </c>
      <c r="F582">
        <v>1.9546868058640605</v>
      </c>
      <c r="G582">
        <v>0.14808233377758032</v>
      </c>
      <c r="H582">
        <v>9.0626388271879161</v>
      </c>
      <c r="I582">
        <v>17.992003553976012</v>
      </c>
      <c r="J582">
        <v>1.480823337775803E-2</v>
      </c>
      <c r="K582">
        <v>18.332592921664446</v>
      </c>
    </row>
    <row r="583" spans="1:11">
      <c r="A583" t="s">
        <v>745</v>
      </c>
      <c r="B583" t="s">
        <v>1491</v>
      </c>
      <c r="C583">
        <v>3945</v>
      </c>
      <c r="D583">
        <v>58.073510773130543</v>
      </c>
      <c r="E583">
        <v>12.268694550063371</v>
      </c>
      <c r="F583">
        <v>1.875792141951838</v>
      </c>
      <c r="G583">
        <v>0.38022813688212925</v>
      </c>
      <c r="H583">
        <v>12.85171102661597</v>
      </c>
      <c r="I583">
        <v>14.550063371356147</v>
      </c>
      <c r="J583">
        <v>0</v>
      </c>
      <c r="K583">
        <v>28.086185044359951</v>
      </c>
    </row>
    <row r="584" spans="1:11">
      <c r="A584" t="s">
        <v>756</v>
      </c>
      <c r="B584" t="s">
        <v>1492</v>
      </c>
      <c r="C584">
        <v>367</v>
      </c>
      <c r="D584">
        <v>98.63760217983652</v>
      </c>
      <c r="E584">
        <v>0.27247956403269752</v>
      </c>
      <c r="F584">
        <v>0</v>
      </c>
      <c r="G584">
        <v>0</v>
      </c>
      <c r="H584">
        <v>1.0899182561307901</v>
      </c>
      <c r="I584">
        <v>0</v>
      </c>
      <c r="J584">
        <v>0</v>
      </c>
      <c r="K584">
        <v>2.1798365122615802</v>
      </c>
    </row>
    <row r="585" spans="1:11">
      <c r="A585" t="s">
        <v>761</v>
      </c>
      <c r="B585" t="s">
        <v>1493</v>
      </c>
      <c r="C585">
        <v>115</v>
      </c>
      <c r="D585">
        <v>100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</row>
    <row r="586" spans="1:11">
      <c r="A586" t="s">
        <v>759</v>
      </c>
      <c r="B586" t="s">
        <v>1494</v>
      </c>
      <c r="C586">
        <v>172</v>
      </c>
      <c r="D586">
        <v>100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</row>
    <row r="587" spans="1:11">
      <c r="A587" t="s">
        <v>749</v>
      </c>
      <c r="B587" t="s">
        <v>1495</v>
      </c>
      <c r="C587">
        <v>3216</v>
      </c>
      <c r="D587">
        <v>58.613184079601986</v>
      </c>
      <c r="E587">
        <v>11.038557213930348</v>
      </c>
      <c r="F587">
        <v>3.3893034825870645</v>
      </c>
      <c r="G587">
        <v>0.31094527363184082</v>
      </c>
      <c r="H587">
        <v>9.4838308457711449</v>
      </c>
      <c r="I587">
        <v>17.164179104477611</v>
      </c>
      <c r="J587">
        <v>0</v>
      </c>
      <c r="K587">
        <v>27.922885572139304</v>
      </c>
    </row>
    <row r="588" spans="1:11">
      <c r="A588" t="s">
        <v>758</v>
      </c>
      <c r="B588" t="s">
        <v>1496</v>
      </c>
      <c r="C588">
        <v>184</v>
      </c>
      <c r="D588">
        <v>66.304347826086953</v>
      </c>
      <c r="E588">
        <v>4.3478260869565215</v>
      </c>
      <c r="F588">
        <v>1.0869565217391304</v>
      </c>
      <c r="G588">
        <v>0</v>
      </c>
      <c r="H588">
        <v>11.956521739130435</v>
      </c>
      <c r="I588">
        <v>16.304347826086957</v>
      </c>
      <c r="J588">
        <v>0</v>
      </c>
      <c r="K588">
        <v>30.978260869565215</v>
      </c>
    </row>
    <row r="589" spans="1:11">
      <c r="A589" t="s">
        <v>753</v>
      </c>
      <c r="B589" t="s">
        <v>1497</v>
      </c>
      <c r="C589">
        <v>1311</v>
      </c>
      <c r="D589">
        <v>66.132723112128147</v>
      </c>
      <c r="E589">
        <v>4.500381388253242</v>
      </c>
      <c r="F589">
        <v>4.500381388253242</v>
      </c>
      <c r="G589">
        <v>0.30511060259344014</v>
      </c>
      <c r="H589">
        <v>11.289092295957284</v>
      </c>
      <c r="I589">
        <v>13.272311212814644</v>
      </c>
      <c r="J589">
        <v>0</v>
      </c>
      <c r="K589">
        <v>17.848970251716249</v>
      </c>
    </row>
    <row r="590" spans="1:11">
      <c r="A590" t="s">
        <v>766</v>
      </c>
      <c r="B590" t="s">
        <v>1498</v>
      </c>
      <c r="C590">
        <v>80</v>
      </c>
      <c r="D590">
        <v>100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</row>
    <row r="591" spans="1:11">
      <c r="A591" t="s">
        <v>763</v>
      </c>
      <c r="B591" t="s">
        <v>1499</v>
      </c>
      <c r="C591">
        <v>147</v>
      </c>
      <c r="D591">
        <v>78.911564625850332</v>
      </c>
      <c r="E591">
        <v>2.0408163265306123</v>
      </c>
      <c r="F591">
        <v>7.4829931972789119</v>
      </c>
      <c r="G591">
        <v>0</v>
      </c>
      <c r="H591">
        <v>0</v>
      </c>
      <c r="I591">
        <v>11.564625850340136</v>
      </c>
      <c r="J591">
        <v>0</v>
      </c>
      <c r="K591">
        <v>17.687074829931973</v>
      </c>
    </row>
    <row r="592" spans="1:11">
      <c r="A592" t="s">
        <v>659</v>
      </c>
      <c r="B592" t="s">
        <v>1464</v>
      </c>
      <c r="C592">
        <v>3767</v>
      </c>
      <c r="D592">
        <v>58.348818688611622</v>
      </c>
      <c r="E592">
        <v>8.654101406955137</v>
      </c>
      <c r="F592">
        <v>3.0262808601008757</v>
      </c>
      <c r="G592">
        <v>0.26546323334218208</v>
      </c>
      <c r="H592">
        <v>12.529864613750997</v>
      </c>
      <c r="I592">
        <v>17.122378550570748</v>
      </c>
      <c r="J592">
        <v>5.3092646668436418E-2</v>
      </c>
      <c r="K592">
        <v>25.909211574196974</v>
      </c>
    </row>
    <row r="593" spans="1:11">
      <c r="A593" t="s">
        <v>327</v>
      </c>
      <c r="B593" t="s">
        <v>1465</v>
      </c>
      <c r="C593">
        <v>1143</v>
      </c>
      <c r="D593">
        <v>65.266841644794411</v>
      </c>
      <c r="E593">
        <v>8.3989501312335957</v>
      </c>
      <c r="F593">
        <v>3.5870516185476813</v>
      </c>
      <c r="G593">
        <v>0.61242344706911633</v>
      </c>
      <c r="H593">
        <v>9.5363079615048107</v>
      </c>
      <c r="I593">
        <v>12.510936132983378</v>
      </c>
      <c r="J593">
        <v>8.7489063867016631E-2</v>
      </c>
      <c r="K593">
        <v>25.809273840769904</v>
      </c>
    </row>
    <row r="594" spans="1:11">
      <c r="A594" t="s">
        <v>341</v>
      </c>
      <c r="B594" t="s">
        <v>1466</v>
      </c>
      <c r="C594">
        <v>32</v>
      </c>
      <c r="D594">
        <v>100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</row>
    <row r="595" spans="1:11">
      <c r="A595" t="s">
        <v>660</v>
      </c>
      <c r="B595" t="s">
        <v>1467</v>
      </c>
      <c r="C595">
        <v>6</v>
      </c>
      <c r="D595">
        <v>100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</row>
    <row r="596" spans="1:11">
      <c r="A596" t="s">
        <v>340</v>
      </c>
      <c r="B596" t="s">
        <v>1468</v>
      </c>
      <c r="C596">
        <v>39</v>
      </c>
      <c r="D596">
        <v>100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</row>
    <row r="597" spans="1:11">
      <c r="A597" t="s">
        <v>344</v>
      </c>
      <c r="B597" t="s">
        <v>1469</v>
      </c>
      <c r="C597">
        <v>25</v>
      </c>
      <c r="D597">
        <v>100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</row>
    <row r="598" spans="1:11">
      <c r="A598" t="s">
        <v>336</v>
      </c>
      <c r="B598" t="s">
        <v>1470</v>
      </c>
      <c r="C598">
        <v>104</v>
      </c>
      <c r="D598">
        <v>100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1.9230769230769231</v>
      </c>
    </row>
    <row r="599" spans="1:11">
      <c r="A599" t="s">
        <v>338</v>
      </c>
      <c r="B599" t="s">
        <v>1471</v>
      </c>
      <c r="C599">
        <v>64</v>
      </c>
      <c r="D599">
        <v>96.875</v>
      </c>
      <c r="E599">
        <v>1.5625</v>
      </c>
      <c r="F599">
        <v>1.5625</v>
      </c>
      <c r="G599">
        <v>0</v>
      </c>
      <c r="H599">
        <v>0</v>
      </c>
      <c r="I599">
        <v>0</v>
      </c>
      <c r="J599">
        <v>0</v>
      </c>
      <c r="K599">
        <v>0</v>
      </c>
    </row>
    <row r="600" spans="1:11">
      <c r="A600" t="s">
        <v>322</v>
      </c>
      <c r="B600" t="s">
        <v>1472</v>
      </c>
      <c r="C600">
        <v>3637</v>
      </c>
      <c r="D600">
        <v>50.673632114379984</v>
      </c>
      <c r="E600">
        <v>11.4379983502887</v>
      </c>
      <c r="F600">
        <v>3.0519659059664561</v>
      </c>
      <c r="G600">
        <v>0.24745669507836129</v>
      </c>
      <c r="H600">
        <v>16.717074511960405</v>
      </c>
      <c r="I600">
        <v>17.816882045642014</v>
      </c>
      <c r="J600">
        <v>5.4990376684080293E-2</v>
      </c>
      <c r="K600">
        <v>35.743744844652184</v>
      </c>
    </row>
    <row r="601" spans="1:11">
      <c r="A601" t="s">
        <v>321</v>
      </c>
      <c r="B601" t="s">
        <v>1473</v>
      </c>
      <c r="C601">
        <v>3759</v>
      </c>
      <c r="D601">
        <v>65.336525671721205</v>
      </c>
      <c r="E601">
        <v>6.4112795956371373</v>
      </c>
      <c r="F601">
        <v>1.409949454642192</v>
      </c>
      <c r="G601">
        <v>0.42564511838254859</v>
      </c>
      <c r="H601">
        <v>10.05586592178771</v>
      </c>
      <c r="I601">
        <v>16.36073423782921</v>
      </c>
      <c r="J601">
        <v>0</v>
      </c>
      <c r="K601">
        <v>19.765895184889597</v>
      </c>
    </row>
    <row r="602" spans="1:11">
      <c r="A602" t="s">
        <v>316</v>
      </c>
      <c r="B602" t="s">
        <v>1474</v>
      </c>
      <c r="C602">
        <v>6401</v>
      </c>
      <c r="D602">
        <v>52.694891423215118</v>
      </c>
      <c r="E602">
        <v>9.4985158568973596</v>
      </c>
      <c r="F602">
        <v>3.9368848617403529</v>
      </c>
      <c r="G602">
        <v>0.34369629745352293</v>
      </c>
      <c r="H602">
        <v>13.716606780190595</v>
      </c>
      <c r="I602">
        <v>19.809404780503044</v>
      </c>
      <c r="J602">
        <v>0</v>
      </c>
      <c r="K602">
        <v>28.370567098890799</v>
      </c>
    </row>
    <row r="603" spans="1:11">
      <c r="A603" t="s">
        <v>317</v>
      </c>
      <c r="B603" t="s">
        <v>1475</v>
      </c>
      <c r="C603">
        <v>5759</v>
      </c>
      <c r="D603">
        <v>54.644903629102274</v>
      </c>
      <c r="E603">
        <v>9.880187532557736</v>
      </c>
      <c r="F603">
        <v>4.0111130404584134</v>
      </c>
      <c r="G603">
        <v>0.38201076575794413</v>
      </c>
      <c r="H603">
        <v>14.238583087341553</v>
      </c>
      <c r="I603">
        <v>16.843201944782081</v>
      </c>
      <c r="J603">
        <v>0</v>
      </c>
      <c r="K603">
        <v>17.919777739190831</v>
      </c>
    </row>
    <row r="604" spans="1:11">
      <c r="A604" t="s">
        <v>331</v>
      </c>
      <c r="B604" t="s">
        <v>1477</v>
      </c>
      <c r="C604">
        <v>183</v>
      </c>
      <c r="D604">
        <v>61.202185792349731</v>
      </c>
      <c r="E604">
        <v>4.3715846994535523</v>
      </c>
      <c r="F604">
        <v>1.639344262295082</v>
      </c>
      <c r="G604">
        <v>0</v>
      </c>
      <c r="H604">
        <v>19.125683060109289</v>
      </c>
      <c r="I604">
        <v>13.661202185792352</v>
      </c>
      <c r="J604">
        <v>0</v>
      </c>
      <c r="K604">
        <v>1.639344262295082</v>
      </c>
    </row>
    <row r="605" spans="1:11">
      <c r="A605" t="s">
        <v>325</v>
      </c>
      <c r="B605" t="s">
        <v>1478</v>
      </c>
      <c r="C605">
        <v>2152</v>
      </c>
      <c r="D605">
        <v>56.505576208178439</v>
      </c>
      <c r="E605">
        <v>10.594795539033457</v>
      </c>
      <c r="F605">
        <v>3.6245353159851299</v>
      </c>
      <c r="G605">
        <v>0.27881040892193309</v>
      </c>
      <c r="H605">
        <v>14.12639405204461</v>
      </c>
      <c r="I605">
        <v>14.869888475836431</v>
      </c>
      <c r="J605">
        <v>0</v>
      </c>
      <c r="K605">
        <v>27.276951672862452</v>
      </c>
    </row>
    <row r="606" spans="1:11">
      <c r="A606" t="s">
        <v>342</v>
      </c>
      <c r="B606" t="s">
        <v>1479</v>
      </c>
      <c r="C606">
        <v>37</v>
      </c>
      <c r="D606">
        <v>100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</row>
    <row r="607" spans="1:11">
      <c r="A607" t="s">
        <v>343</v>
      </c>
      <c r="B607" t="s">
        <v>1500</v>
      </c>
      <c r="C607">
        <v>18</v>
      </c>
      <c r="D607">
        <v>100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</row>
    <row r="608" spans="1:11">
      <c r="A608" t="s">
        <v>345</v>
      </c>
      <c r="B608" t="s">
        <v>1480</v>
      </c>
      <c r="C608">
        <v>11</v>
      </c>
      <c r="D608">
        <v>100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9.0909090909090917</v>
      </c>
    </row>
    <row r="609" spans="1:11">
      <c r="A609" t="s">
        <v>346</v>
      </c>
      <c r="B609" t="s">
        <v>802</v>
      </c>
      <c r="C609">
        <v>8</v>
      </c>
      <c r="D609">
        <v>100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</row>
    <row r="610" spans="1:11">
      <c r="A610" t="s">
        <v>318</v>
      </c>
      <c r="B610" t="s">
        <v>1481</v>
      </c>
      <c r="C610">
        <v>5007</v>
      </c>
      <c r="D610">
        <v>58.99740363491113</v>
      </c>
      <c r="E610">
        <v>8.9874176153385257</v>
      </c>
      <c r="F610">
        <v>2.1569802276812462</v>
      </c>
      <c r="G610">
        <v>0.39944078290393453</v>
      </c>
      <c r="H610">
        <v>12.74216097463551</v>
      </c>
      <c r="I610">
        <v>16.676652686239265</v>
      </c>
      <c r="J610">
        <v>3.9944078290393453E-2</v>
      </c>
      <c r="K610">
        <v>24.565608148591974</v>
      </c>
    </row>
    <row r="611" spans="1:11">
      <c r="A611" t="s">
        <v>314</v>
      </c>
      <c r="B611" t="s">
        <v>806</v>
      </c>
      <c r="C611">
        <v>57939</v>
      </c>
      <c r="D611">
        <v>57.924713923264129</v>
      </c>
      <c r="E611">
        <v>9.7067605585184413</v>
      </c>
      <c r="F611">
        <v>3.091182105317662</v>
      </c>
      <c r="G611">
        <v>0.35209444415678559</v>
      </c>
      <c r="H611">
        <v>12.666770223856124</v>
      </c>
      <c r="I611">
        <v>16.242945166468182</v>
      </c>
      <c r="J611">
        <v>1.5533578418681721E-2</v>
      </c>
      <c r="K611">
        <v>23.738759730060927</v>
      </c>
    </row>
    <row r="612" spans="1:11">
      <c r="A612" t="s">
        <v>319</v>
      </c>
      <c r="B612" t="s">
        <v>1483</v>
      </c>
      <c r="C612">
        <v>5088</v>
      </c>
      <c r="D612">
        <v>53.32154088050315</v>
      </c>
      <c r="E612">
        <v>12.32311320754717</v>
      </c>
      <c r="F612">
        <v>3.9308176100628929</v>
      </c>
      <c r="G612">
        <v>0.589622641509434</v>
      </c>
      <c r="H612">
        <v>15.290880503144654</v>
      </c>
      <c r="I612">
        <v>14.504716981132077</v>
      </c>
      <c r="J612">
        <v>3.9308176100628943E-2</v>
      </c>
      <c r="K612">
        <v>21.619496855345911</v>
      </c>
    </row>
    <row r="613" spans="1:11">
      <c r="A613" t="s">
        <v>332</v>
      </c>
      <c r="B613" t="s">
        <v>1484</v>
      </c>
      <c r="C613">
        <v>152</v>
      </c>
      <c r="D613">
        <v>99.342105263157904</v>
      </c>
      <c r="E613">
        <v>0.6578947368421052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</row>
    <row r="614" spans="1:11">
      <c r="A614" t="s">
        <v>339</v>
      </c>
      <c r="B614" t="s">
        <v>1485</v>
      </c>
      <c r="C614">
        <v>20</v>
      </c>
      <c r="D614">
        <v>100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</row>
    <row r="615" spans="1:11">
      <c r="A615" t="s">
        <v>661</v>
      </c>
      <c r="B615" t="s">
        <v>1487</v>
      </c>
      <c r="C615">
        <v>1061</v>
      </c>
      <c r="D615">
        <v>71.724787935909518</v>
      </c>
      <c r="E615">
        <v>3.7700282752120637</v>
      </c>
      <c r="F615">
        <v>5.2780395852968898</v>
      </c>
      <c r="G615">
        <v>0.56550424128180965</v>
      </c>
      <c r="H615">
        <v>8.7653157398680488</v>
      </c>
      <c r="I615">
        <v>9.8963242224316676</v>
      </c>
      <c r="J615">
        <v>0</v>
      </c>
      <c r="K615">
        <v>26.390197926484447</v>
      </c>
    </row>
    <row r="616" spans="1:11">
      <c r="A616" t="s">
        <v>334</v>
      </c>
      <c r="B616" t="s">
        <v>1488</v>
      </c>
      <c r="C616">
        <v>139</v>
      </c>
      <c r="D616">
        <v>61.870503597122308</v>
      </c>
      <c r="E616">
        <v>3.5971223021582732</v>
      </c>
      <c r="F616">
        <v>4.3165467625899279</v>
      </c>
      <c r="G616">
        <v>0</v>
      </c>
      <c r="H616">
        <v>12.23021582733813</v>
      </c>
      <c r="I616">
        <v>17.985611510791365</v>
      </c>
      <c r="J616">
        <v>0</v>
      </c>
      <c r="K616">
        <v>1.4388489208633095</v>
      </c>
    </row>
    <row r="617" spans="1:11">
      <c r="A617" t="s">
        <v>324</v>
      </c>
      <c r="B617" t="s">
        <v>1489</v>
      </c>
      <c r="C617">
        <v>2774</v>
      </c>
      <c r="D617">
        <v>57.750540735400143</v>
      </c>
      <c r="E617">
        <v>8.4715212689257378</v>
      </c>
      <c r="F617">
        <v>3.6770007209805335</v>
      </c>
      <c r="G617">
        <v>0.21629416005767843</v>
      </c>
      <c r="H617">
        <v>14.852198990627253</v>
      </c>
      <c r="I617">
        <v>15.03244412400865</v>
      </c>
      <c r="J617">
        <v>0</v>
      </c>
      <c r="K617">
        <v>24.333093006488824</v>
      </c>
    </row>
    <row r="618" spans="1:11">
      <c r="A618" t="s">
        <v>315</v>
      </c>
      <c r="B618" t="s">
        <v>1490</v>
      </c>
      <c r="C618">
        <v>6910</v>
      </c>
      <c r="D618">
        <v>56.570188133140377</v>
      </c>
      <c r="E618">
        <v>13.357452966714906</v>
      </c>
      <c r="F618">
        <v>2.1707670043415339</v>
      </c>
      <c r="G618">
        <v>0.27496382054992763</v>
      </c>
      <c r="H618">
        <v>10.231548480463097</v>
      </c>
      <c r="I618">
        <v>17.395079594790158</v>
      </c>
      <c r="J618">
        <v>0</v>
      </c>
      <c r="K618">
        <v>20.144717800289435</v>
      </c>
    </row>
    <row r="619" spans="1:11">
      <c r="A619" t="s">
        <v>320</v>
      </c>
      <c r="B619" t="s">
        <v>1491</v>
      </c>
      <c r="C619">
        <v>4095</v>
      </c>
      <c r="D619">
        <v>55.824175824175825</v>
      </c>
      <c r="E619">
        <v>11.916971916971917</v>
      </c>
      <c r="F619">
        <v>2.4175824175824179</v>
      </c>
      <c r="G619">
        <v>0.29304029304029305</v>
      </c>
      <c r="H619">
        <v>12.991452991452993</v>
      </c>
      <c r="I619">
        <v>16.556776556776555</v>
      </c>
      <c r="J619">
        <v>0</v>
      </c>
      <c r="K619">
        <v>28.98656898656899</v>
      </c>
    </row>
    <row r="620" spans="1:11">
      <c r="A620" t="s">
        <v>328</v>
      </c>
      <c r="B620" t="s">
        <v>1492</v>
      </c>
      <c r="C620">
        <v>307</v>
      </c>
      <c r="D620">
        <v>99.348534201954394</v>
      </c>
      <c r="E620">
        <v>0.32573289902280134</v>
      </c>
      <c r="F620">
        <v>0</v>
      </c>
      <c r="G620">
        <v>0.32573289902280134</v>
      </c>
      <c r="H620">
        <v>0</v>
      </c>
      <c r="I620">
        <v>0</v>
      </c>
      <c r="J620">
        <v>0</v>
      </c>
      <c r="K620">
        <v>6.5146579804560263</v>
      </c>
    </row>
    <row r="621" spans="1:11">
      <c r="A621" t="s">
        <v>335</v>
      </c>
      <c r="B621" t="s">
        <v>1493</v>
      </c>
      <c r="C621">
        <v>108</v>
      </c>
      <c r="D621">
        <v>100</v>
      </c>
      <c r="E621">
        <v>0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</row>
    <row r="622" spans="1:11">
      <c r="A622" t="s">
        <v>330</v>
      </c>
      <c r="B622" t="s">
        <v>1494</v>
      </c>
      <c r="C622">
        <v>198</v>
      </c>
      <c r="D622">
        <v>99.494949494949495</v>
      </c>
      <c r="E622">
        <v>0</v>
      </c>
      <c r="F622">
        <v>0</v>
      </c>
      <c r="G622">
        <v>0.50505050505050508</v>
      </c>
      <c r="H622">
        <v>0</v>
      </c>
      <c r="I622">
        <v>0</v>
      </c>
      <c r="J622">
        <v>0</v>
      </c>
      <c r="K622">
        <v>0</v>
      </c>
    </row>
    <row r="623" spans="1:11">
      <c r="A623" t="s">
        <v>323</v>
      </c>
      <c r="B623" t="s">
        <v>1495</v>
      </c>
      <c r="C623">
        <v>857</v>
      </c>
      <c r="D623">
        <v>55.659276546091021</v>
      </c>
      <c r="E623">
        <v>8.1680280046674447</v>
      </c>
      <c r="F623">
        <v>3.5005834305717616</v>
      </c>
      <c r="G623">
        <v>0.11668611435239205</v>
      </c>
      <c r="H623">
        <v>12.018669778296383</v>
      </c>
      <c r="I623">
        <v>20.536756126021004</v>
      </c>
      <c r="J623">
        <v>0</v>
      </c>
      <c r="K623">
        <v>32.205367561260211</v>
      </c>
    </row>
    <row r="624" spans="1:11">
      <c r="A624" t="s">
        <v>662</v>
      </c>
      <c r="B624" t="s">
        <v>663</v>
      </c>
      <c r="C624">
        <v>2352</v>
      </c>
      <c r="D624">
        <v>58.588435374149661</v>
      </c>
      <c r="E624">
        <v>9.0136054421768712</v>
      </c>
      <c r="F624">
        <v>3.7840136054421771</v>
      </c>
      <c r="G624">
        <v>0.42517006802721091</v>
      </c>
      <c r="H624">
        <v>11.649659863945578</v>
      </c>
      <c r="I624">
        <v>16.539115646258505</v>
      </c>
      <c r="J624">
        <v>0</v>
      </c>
      <c r="K624">
        <v>23.894557823129251</v>
      </c>
    </row>
    <row r="625" spans="1:11">
      <c r="A625" t="s">
        <v>329</v>
      </c>
      <c r="B625" t="s">
        <v>1496</v>
      </c>
      <c r="C625">
        <v>206</v>
      </c>
      <c r="D625">
        <v>66.019417475728162</v>
      </c>
      <c r="E625">
        <v>4.8543689320388346</v>
      </c>
      <c r="F625">
        <v>4.8543689320388346</v>
      </c>
      <c r="G625">
        <v>0.48543689320388345</v>
      </c>
      <c r="H625">
        <v>15.048543689320388</v>
      </c>
      <c r="I625">
        <v>8.7378640776699026</v>
      </c>
      <c r="J625">
        <v>0</v>
      </c>
      <c r="K625">
        <v>31.55339805825243</v>
      </c>
    </row>
    <row r="626" spans="1:11">
      <c r="A626" t="s">
        <v>326</v>
      </c>
      <c r="B626" t="s">
        <v>1497</v>
      </c>
      <c r="C626">
        <v>1297</v>
      </c>
      <c r="D626">
        <v>66.923670007710101</v>
      </c>
      <c r="E626">
        <v>5.088666152659985</v>
      </c>
      <c r="F626">
        <v>3.7008481110254432</v>
      </c>
      <c r="G626">
        <v>0.30840400925212025</v>
      </c>
      <c r="H626">
        <v>10.485736314572089</v>
      </c>
      <c r="I626">
        <v>13.492675404780263</v>
      </c>
      <c r="J626">
        <v>0</v>
      </c>
      <c r="K626">
        <v>14.957594448727834</v>
      </c>
    </row>
    <row r="627" spans="1:11">
      <c r="A627" t="s">
        <v>337</v>
      </c>
      <c r="B627" t="s">
        <v>1498</v>
      </c>
      <c r="C627">
        <v>83</v>
      </c>
      <c r="D627">
        <v>98.795180722891558</v>
      </c>
      <c r="E627">
        <v>0</v>
      </c>
      <c r="F627">
        <v>0</v>
      </c>
      <c r="G627">
        <v>1.2048192771084338</v>
      </c>
      <c r="H627">
        <v>0</v>
      </c>
      <c r="I627">
        <v>0</v>
      </c>
      <c r="J627">
        <v>0</v>
      </c>
      <c r="K627">
        <v>1.2048192771084338</v>
      </c>
    </row>
    <row r="628" spans="1:11">
      <c r="A628" t="s">
        <v>333</v>
      </c>
      <c r="B628" t="s">
        <v>1499</v>
      </c>
      <c r="C628">
        <v>140</v>
      </c>
      <c r="D628">
        <v>67.857142857142861</v>
      </c>
      <c r="E628">
        <v>2.1428571428571428</v>
      </c>
      <c r="F628">
        <v>6.4285714285714279</v>
      </c>
      <c r="G628">
        <v>0</v>
      </c>
      <c r="H628">
        <v>10</v>
      </c>
      <c r="I628">
        <v>13.571428571428571</v>
      </c>
      <c r="J628">
        <v>0</v>
      </c>
      <c r="K628">
        <v>10.714285714285714</v>
      </c>
    </row>
    <row r="629" spans="1:11">
      <c r="A629" t="s">
        <v>1400</v>
      </c>
      <c r="B629" t="s">
        <v>1464</v>
      </c>
      <c r="C629">
        <v>3590</v>
      </c>
      <c r="D629">
        <v>58.161559888579383</v>
      </c>
      <c r="E629">
        <v>7.6044568245125346</v>
      </c>
      <c r="F629">
        <v>2.1448467966573816</v>
      </c>
      <c r="G629">
        <v>0.4178272980501393</v>
      </c>
      <c r="H629">
        <v>13.175487465181057</v>
      </c>
      <c r="I629">
        <v>18.4958217270195</v>
      </c>
      <c r="J629">
        <v>0</v>
      </c>
      <c r="K629">
        <v>28.161559888579387</v>
      </c>
    </row>
    <row r="630" spans="1:11">
      <c r="A630" t="s">
        <v>1401</v>
      </c>
      <c r="B630" t="s">
        <v>1465</v>
      </c>
      <c r="C630">
        <v>1171</v>
      </c>
      <c r="D630">
        <v>64.133219470538009</v>
      </c>
      <c r="E630">
        <v>11.187019641332196</v>
      </c>
      <c r="F630">
        <v>2.4765157984628523</v>
      </c>
      <c r="G630">
        <v>0.25619128949615716</v>
      </c>
      <c r="H630">
        <v>10.162254483347565</v>
      </c>
      <c r="I630">
        <v>11.784799316823227</v>
      </c>
      <c r="J630">
        <v>0</v>
      </c>
      <c r="K630">
        <v>31.42613151152861</v>
      </c>
    </row>
    <row r="631" spans="1:11">
      <c r="A631" t="s">
        <v>1402</v>
      </c>
      <c r="B631" t="s">
        <v>1466</v>
      </c>
      <c r="C631">
        <v>19</v>
      </c>
      <c r="D631">
        <v>100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</row>
    <row r="632" spans="1:11">
      <c r="A632" t="s">
        <v>1403</v>
      </c>
      <c r="B632" t="s">
        <v>1467</v>
      </c>
      <c r="C632">
        <v>8</v>
      </c>
      <c r="D632">
        <v>100</v>
      </c>
      <c r="E632"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</row>
    <row r="633" spans="1:11">
      <c r="A633" t="s">
        <v>1404</v>
      </c>
      <c r="B633" t="s">
        <v>1468</v>
      </c>
      <c r="C633">
        <v>15</v>
      </c>
      <c r="D633">
        <v>100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6.666666666666667</v>
      </c>
    </row>
    <row r="634" spans="1:11">
      <c r="A634" t="s">
        <v>1405</v>
      </c>
      <c r="B634" t="s">
        <v>1469</v>
      </c>
      <c r="C634">
        <v>16</v>
      </c>
      <c r="D634">
        <v>100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</row>
    <row r="635" spans="1:11">
      <c r="A635" t="s">
        <v>1406</v>
      </c>
      <c r="B635" t="s">
        <v>1470</v>
      </c>
      <c r="C635">
        <v>95</v>
      </c>
      <c r="D635">
        <v>100</v>
      </c>
      <c r="E635">
        <v>0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4.2105263157894735</v>
      </c>
    </row>
    <row r="636" spans="1:11">
      <c r="A636" t="s">
        <v>1407</v>
      </c>
      <c r="B636" t="s">
        <v>1471</v>
      </c>
      <c r="C636">
        <v>44</v>
      </c>
      <c r="D636">
        <v>95.454545454545453</v>
      </c>
      <c r="E636">
        <v>4.5454545454545459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</row>
    <row r="637" spans="1:11">
      <c r="A637" t="s">
        <v>1408</v>
      </c>
      <c r="B637" t="s">
        <v>1472</v>
      </c>
      <c r="C637">
        <v>3663</v>
      </c>
      <c r="D637">
        <v>52.798252798252797</v>
      </c>
      <c r="E637">
        <v>10.21021021021021</v>
      </c>
      <c r="F637">
        <v>2.9211029211029209</v>
      </c>
      <c r="G637">
        <v>0.24570024570024571</v>
      </c>
      <c r="H637">
        <v>16.270816270816272</v>
      </c>
      <c r="I637">
        <v>17.335517335517338</v>
      </c>
      <c r="J637">
        <v>0.21840021840021842</v>
      </c>
      <c r="K637">
        <v>35.981435981435986</v>
      </c>
    </row>
    <row r="638" spans="1:11">
      <c r="A638" t="s">
        <v>1409</v>
      </c>
      <c r="B638" t="s">
        <v>1473</v>
      </c>
      <c r="C638">
        <v>3527</v>
      </c>
      <c r="D638">
        <v>65.523107456762119</v>
      </c>
      <c r="E638">
        <v>7.0598242132123623</v>
      </c>
      <c r="F638">
        <v>1.3892826764956054</v>
      </c>
      <c r="G638">
        <v>0.59540686135525944</v>
      </c>
      <c r="H638">
        <v>10.462149135242417</v>
      </c>
      <c r="I638">
        <v>14.913524241565067</v>
      </c>
      <c r="J638">
        <v>5.6705415367167562E-2</v>
      </c>
      <c r="K638">
        <v>22.171817408562518</v>
      </c>
    </row>
    <row r="639" spans="1:11">
      <c r="A639" t="s">
        <v>1410</v>
      </c>
      <c r="B639" t="s">
        <v>1474</v>
      </c>
      <c r="C639">
        <v>6172</v>
      </c>
      <c r="D639">
        <v>52.786779001944261</v>
      </c>
      <c r="E639">
        <v>8.0686973428386271</v>
      </c>
      <c r="F639">
        <v>4.2935839274141285</v>
      </c>
      <c r="G639">
        <v>0.17822423849643551</v>
      </c>
      <c r="H639">
        <v>15.311082307193779</v>
      </c>
      <c r="I639">
        <v>19.345430978613091</v>
      </c>
      <c r="J639">
        <v>1.6202203499675959E-2</v>
      </c>
      <c r="K639">
        <v>30.508749189889826</v>
      </c>
    </row>
    <row r="640" spans="1:11">
      <c r="A640" t="s">
        <v>1411</v>
      </c>
      <c r="B640" t="s">
        <v>1475</v>
      </c>
      <c r="C640">
        <v>5625</v>
      </c>
      <c r="D640">
        <v>57.226666666666674</v>
      </c>
      <c r="E640">
        <v>8.9599999999999991</v>
      </c>
      <c r="F640">
        <v>3.0222222222222221</v>
      </c>
      <c r="G640">
        <v>0.42666666666666669</v>
      </c>
      <c r="H640">
        <v>14.026666666666667</v>
      </c>
      <c r="I640">
        <v>16.32</v>
      </c>
      <c r="J640">
        <v>1.7777777777777781E-2</v>
      </c>
      <c r="K640">
        <v>21.386666666666667</v>
      </c>
    </row>
    <row r="641" spans="1:11">
      <c r="A641" t="s">
        <v>1412</v>
      </c>
      <c r="B641" t="s">
        <v>1477</v>
      </c>
      <c r="C641">
        <v>189</v>
      </c>
      <c r="D641">
        <v>61.375661375661373</v>
      </c>
      <c r="E641">
        <v>4.7619047619047619</v>
      </c>
      <c r="F641">
        <v>1.5873015873015872</v>
      </c>
      <c r="G641">
        <v>0</v>
      </c>
      <c r="H641">
        <v>16.93121693121693</v>
      </c>
      <c r="I641">
        <v>15.343915343915343</v>
      </c>
      <c r="J641">
        <v>0</v>
      </c>
      <c r="K641">
        <v>7.4074074074074066</v>
      </c>
    </row>
    <row r="642" spans="1:11">
      <c r="A642" t="s">
        <v>1413</v>
      </c>
      <c r="B642" t="s">
        <v>1478</v>
      </c>
      <c r="C642">
        <v>2066</v>
      </c>
      <c r="D642">
        <v>59.486931268151011</v>
      </c>
      <c r="E642">
        <v>9.293320425943854</v>
      </c>
      <c r="F642">
        <v>3.049370764762827</v>
      </c>
      <c r="G642">
        <v>0.33881897386253629</v>
      </c>
      <c r="H642">
        <v>12.052274927395935</v>
      </c>
      <c r="I642">
        <v>15.779283639883834</v>
      </c>
      <c r="J642">
        <v>0</v>
      </c>
      <c r="K642">
        <v>27.057115198451115</v>
      </c>
    </row>
    <row r="643" spans="1:11">
      <c r="A643" t="s">
        <v>1414</v>
      </c>
      <c r="B643" t="s">
        <v>1479</v>
      </c>
      <c r="C643">
        <v>43</v>
      </c>
      <c r="D643">
        <v>97.674418604651152</v>
      </c>
      <c r="E643">
        <v>0</v>
      </c>
      <c r="F643">
        <v>0</v>
      </c>
      <c r="G643">
        <v>0</v>
      </c>
      <c r="H643">
        <v>0</v>
      </c>
      <c r="I643">
        <v>2.3255813953488373</v>
      </c>
      <c r="J643">
        <v>0</v>
      </c>
      <c r="K643">
        <v>0</v>
      </c>
    </row>
    <row r="644" spans="1:11">
      <c r="A644" t="s">
        <v>1415</v>
      </c>
      <c r="B644" t="s">
        <v>1500</v>
      </c>
      <c r="C644">
        <v>19</v>
      </c>
      <c r="D644">
        <v>100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</row>
    <row r="645" spans="1:11">
      <c r="A645" t="s">
        <v>1416</v>
      </c>
      <c r="B645" t="s">
        <v>1480</v>
      </c>
      <c r="C645">
        <v>14</v>
      </c>
      <c r="D645">
        <v>100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</row>
    <row r="646" spans="1:11">
      <c r="A646" t="s">
        <v>1417</v>
      </c>
      <c r="B646" t="s">
        <v>802</v>
      </c>
      <c r="C646">
        <v>3</v>
      </c>
      <c r="D646">
        <v>100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</row>
    <row r="647" spans="1:11">
      <c r="A647" t="s">
        <v>1418</v>
      </c>
      <c r="B647" t="s">
        <v>1481</v>
      </c>
      <c r="C647">
        <v>4812</v>
      </c>
      <c r="D647">
        <v>58.68661679135495</v>
      </c>
      <c r="E647">
        <v>9.4139650872817953</v>
      </c>
      <c r="F647">
        <v>2.0573566084788029</v>
      </c>
      <c r="G647">
        <v>0.51953449709060684</v>
      </c>
      <c r="H647">
        <v>13.009143807148796</v>
      </c>
      <c r="I647">
        <v>16.313383208645053</v>
      </c>
      <c r="J647">
        <v>0</v>
      </c>
      <c r="K647">
        <v>26.163757273482958</v>
      </c>
    </row>
    <row r="648" spans="1:11">
      <c r="A648" t="s">
        <v>1419</v>
      </c>
      <c r="B648" t="s">
        <v>806</v>
      </c>
      <c r="C648">
        <v>56213</v>
      </c>
      <c r="D648">
        <v>58.657250102289503</v>
      </c>
      <c r="E648">
        <v>9.7575293971145456</v>
      </c>
      <c r="F648">
        <v>2.7431377083592765</v>
      </c>
      <c r="G648">
        <v>0.37357906534075747</v>
      </c>
      <c r="H648">
        <v>12.755056659491576</v>
      </c>
      <c r="I648">
        <v>15.683204952591037</v>
      </c>
      <c r="J648">
        <v>3.0242114813299411E-2</v>
      </c>
      <c r="K648">
        <v>25.390923807660148</v>
      </c>
    </row>
    <row r="649" spans="1:11">
      <c r="A649" t="s">
        <v>1420</v>
      </c>
      <c r="B649" t="s">
        <v>1483</v>
      </c>
      <c r="C649">
        <v>5126</v>
      </c>
      <c r="D649">
        <v>54.54545454545454</v>
      </c>
      <c r="E649">
        <v>13.909481076863051</v>
      </c>
      <c r="F649">
        <v>2.8092079594225519</v>
      </c>
      <c r="G649">
        <v>0.44869293796332421</v>
      </c>
      <c r="H649">
        <v>14.63129145532579</v>
      </c>
      <c r="I649">
        <v>13.616855247756535</v>
      </c>
      <c r="J649">
        <v>3.901677721420211E-2</v>
      </c>
      <c r="K649">
        <v>22.824814670308232</v>
      </c>
    </row>
    <row r="650" spans="1:11">
      <c r="A650" t="s">
        <v>1421</v>
      </c>
      <c r="B650" t="s">
        <v>1484</v>
      </c>
      <c r="C650">
        <v>155</v>
      </c>
      <c r="D650">
        <v>97.41935483870968</v>
      </c>
      <c r="E650">
        <v>1.2903225806451613</v>
      </c>
      <c r="F650">
        <v>0.64516129032258063</v>
      </c>
      <c r="G650">
        <v>0</v>
      </c>
      <c r="H650">
        <v>0</v>
      </c>
      <c r="I650">
        <v>0.64516129032258063</v>
      </c>
      <c r="J650">
        <v>0</v>
      </c>
      <c r="K650">
        <v>0</v>
      </c>
    </row>
    <row r="651" spans="1:11">
      <c r="A651" t="s">
        <v>1422</v>
      </c>
      <c r="B651" t="s">
        <v>1485</v>
      </c>
      <c r="C651">
        <v>28</v>
      </c>
      <c r="D651">
        <v>96.428571428571431</v>
      </c>
      <c r="E651">
        <v>3.5714285714285712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</row>
    <row r="652" spans="1:11">
      <c r="A652" t="s">
        <v>1423</v>
      </c>
      <c r="B652" t="s">
        <v>1487</v>
      </c>
      <c r="C652">
        <v>1065</v>
      </c>
      <c r="D652">
        <v>72.957746478873247</v>
      </c>
      <c r="E652">
        <v>3.943661971830986</v>
      </c>
      <c r="F652">
        <v>4.131455399061033</v>
      </c>
      <c r="G652">
        <v>0.75117370892018775</v>
      </c>
      <c r="H652">
        <v>9.8591549295774641</v>
      </c>
      <c r="I652">
        <v>8.3568075117370899</v>
      </c>
      <c r="J652">
        <v>0</v>
      </c>
      <c r="K652">
        <v>23.849765258215964</v>
      </c>
    </row>
    <row r="653" spans="1:11">
      <c r="A653" t="s">
        <v>1424</v>
      </c>
      <c r="B653" t="s">
        <v>1488</v>
      </c>
      <c r="C653">
        <v>143</v>
      </c>
      <c r="D653">
        <v>60.839160839160847</v>
      </c>
      <c r="E653">
        <v>2.7972027972027971</v>
      </c>
      <c r="F653">
        <v>5.5944055944055942</v>
      </c>
      <c r="G653">
        <v>0</v>
      </c>
      <c r="H653">
        <v>18.88111888111888</v>
      </c>
      <c r="I653">
        <v>11.888111888111888</v>
      </c>
      <c r="J653">
        <v>0</v>
      </c>
      <c r="K653">
        <v>5.5944055944055942</v>
      </c>
    </row>
    <row r="654" spans="1:11">
      <c r="A654" t="s">
        <v>1425</v>
      </c>
      <c r="B654" t="s">
        <v>1489</v>
      </c>
      <c r="C654">
        <v>2641</v>
      </c>
      <c r="D654">
        <v>56.645210147671335</v>
      </c>
      <c r="E654">
        <v>9.0496024233244992</v>
      </c>
      <c r="F654">
        <v>3.0291556228701251</v>
      </c>
      <c r="G654">
        <v>3.7864445285876562E-2</v>
      </c>
      <c r="H654">
        <v>16.508898144642181</v>
      </c>
      <c r="I654">
        <v>14.653540325634228</v>
      </c>
      <c r="J654">
        <v>7.5728890571753124E-2</v>
      </c>
      <c r="K654">
        <v>22.340022718667171</v>
      </c>
    </row>
    <row r="655" spans="1:11">
      <c r="A655" t="s">
        <v>1426</v>
      </c>
      <c r="B655" t="s">
        <v>1490</v>
      </c>
      <c r="C655">
        <v>6626</v>
      </c>
      <c r="D655">
        <v>57.214005433142169</v>
      </c>
      <c r="E655">
        <v>15.303350437669785</v>
      </c>
      <c r="F655">
        <v>2.4298219136734076</v>
      </c>
      <c r="G655">
        <v>0.28674916993661331</v>
      </c>
      <c r="H655">
        <v>8.8590401448837905</v>
      </c>
      <c r="I655">
        <v>15.907032900694235</v>
      </c>
      <c r="J655">
        <v>0</v>
      </c>
      <c r="K655">
        <v>21.717476607304558</v>
      </c>
    </row>
    <row r="656" spans="1:11">
      <c r="A656" t="s">
        <v>1427</v>
      </c>
      <c r="B656" t="s">
        <v>1491</v>
      </c>
      <c r="C656">
        <v>3877</v>
      </c>
      <c r="D656">
        <v>56.977044106267741</v>
      </c>
      <c r="E656">
        <v>11.220015475883415</v>
      </c>
      <c r="F656">
        <v>2.0376579829765284</v>
      </c>
      <c r="G656">
        <v>0.67062161465050296</v>
      </c>
      <c r="H656">
        <v>13.051328346659789</v>
      </c>
      <c r="I656">
        <v>16.043332473562032</v>
      </c>
      <c r="J656">
        <v>0</v>
      </c>
      <c r="K656">
        <v>30.539076605622906</v>
      </c>
    </row>
    <row r="657" spans="1:11">
      <c r="A657" t="s">
        <v>1428</v>
      </c>
      <c r="B657" t="s">
        <v>1492</v>
      </c>
      <c r="C657">
        <v>290</v>
      </c>
      <c r="D657">
        <v>100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1.3793103448275863</v>
      </c>
    </row>
    <row r="658" spans="1:11">
      <c r="A658" t="s">
        <v>1429</v>
      </c>
      <c r="B658" t="s">
        <v>1493</v>
      </c>
      <c r="C658">
        <v>88</v>
      </c>
      <c r="D658">
        <v>98.86363636363636</v>
      </c>
      <c r="E658">
        <v>0</v>
      </c>
      <c r="F658">
        <v>0</v>
      </c>
      <c r="G658">
        <v>1.1363636363636365</v>
      </c>
      <c r="H658">
        <v>0</v>
      </c>
      <c r="I658">
        <v>0</v>
      </c>
      <c r="J658">
        <v>0</v>
      </c>
      <c r="K658">
        <v>3.4090909090909087</v>
      </c>
    </row>
    <row r="659" spans="1:11">
      <c r="A659" t="s">
        <v>1430</v>
      </c>
      <c r="B659" t="s">
        <v>1494</v>
      </c>
      <c r="C659">
        <v>183</v>
      </c>
      <c r="D659">
        <v>100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0.54644808743169404</v>
      </c>
    </row>
    <row r="660" spans="1:11">
      <c r="A660" t="s">
        <v>1431</v>
      </c>
      <c r="B660" t="s">
        <v>663</v>
      </c>
      <c r="C660">
        <v>3170</v>
      </c>
      <c r="D660">
        <v>59.211356466876971</v>
      </c>
      <c r="E660">
        <v>9.3059936908517358</v>
      </c>
      <c r="F660">
        <v>3.0283911671924288</v>
      </c>
      <c r="G660">
        <v>0.3470031545741325</v>
      </c>
      <c r="H660">
        <v>11.451104100946372</v>
      </c>
      <c r="I660">
        <v>16.656151419558359</v>
      </c>
      <c r="J660">
        <v>0</v>
      </c>
      <c r="K660">
        <v>27.160883280757098</v>
      </c>
    </row>
    <row r="661" spans="1:11">
      <c r="A661" t="s">
        <v>1432</v>
      </c>
      <c r="B661" t="s">
        <v>1496</v>
      </c>
      <c r="C661">
        <v>201</v>
      </c>
      <c r="D661">
        <v>64.179104477611943</v>
      </c>
      <c r="E661">
        <v>5.4726368159203984</v>
      </c>
      <c r="F661">
        <v>1.9900497512437811</v>
      </c>
      <c r="G661">
        <v>0.49751243781094528</v>
      </c>
      <c r="H661">
        <v>16.915422885572141</v>
      </c>
      <c r="I661">
        <v>10.945273631840797</v>
      </c>
      <c r="J661">
        <v>0</v>
      </c>
      <c r="K661">
        <v>31.343283582089555</v>
      </c>
    </row>
    <row r="662" spans="1:11">
      <c r="A662" t="s">
        <v>1433</v>
      </c>
      <c r="B662" t="s">
        <v>1497</v>
      </c>
      <c r="C662">
        <v>1290</v>
      </c>
      <c r="D662">
        <v>68.604651162790702</v>
      </c>
      <c r="E662">
        <v>3.2558139534883721</v>
      </c>
      <c r="F662">
        <v>3.8759689922480618</v>
      </c>
      <c r="G662">
        <v>0.38759689922480622</v>
      </c>
      <c r="H662">
        <v>11.085271317829458</v>
      </c>
      <c r="I662">
        <v>12.790697674418606</v>
      </c>
      <c r="J662">
        <v>0</v>
      </c>
      <c r="K662">
        <v>21.395348837209301</v>
      </c>
    </row>
    <row r="663" spans="1:11">
      <c r="A663" t="s">
        <v>1434</v>
      </c>
      <c r="B663" t="s">
        <v>1498</v>
      </c>
      <c r="C663">
        <v>60</v>
      </c>
      <c r="D663">
        <v>100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1.6666666666666667</v>
      </c>
    </row>
    <row r="664" spans="1:11">
      <c r="A664" t="s">
        <v>1435</v>
      </c>
      <c r="B664" t="s">
        <v>1499</v>
      </c>
      <c r="C664">
        <v>179</v>
      </c>
      <c r="D664">
        <v>69.832402234636874</v>
      </c>
      <c r="E664">
        <v>1.1173184357541899</v>
      </c>
      <c r="F664">
        <v>7.2625698324022352</v>
      </c>
      <c r="G664">
        <v>0</v>
      </c>
      <c r="H664">
        <v>11.731843575418994</v>
      </c>
      <c r="I664">
        <v>9.4972067039106136</v>
      </c>
      <c r="J664">
        <v>0.55865921787709494</v>
      </c>
      <c r="K664">
        <v>9.4972067039106136</v>
      </c>
    </row>
    <row r="665" spans="1:11">
      <c r="A665" t="s">
        <v>1649</v>
      </c>
      <c r="B665" t="s">
        <v>1464</v>
      </c>
      <c r="C665">
        <v>3450</v>
      </c>
      <c r="D665">
        <v>59.304347826086953</v>
      </c>
      <c r="E665">
        <v>7.8550724637681162</v>
      </c>
      <c r="F665">
        <v>1.652173913043478</v>
      </c>
      <c r="G665">
        <v>0.40579710144927539</v>
      </c>
      <c r="H665">
        <v>13.043478260869565</v>
      </c>
      <c r="I665">
        <v>17.739130434782606</v>
      </c>
      <c r="J665">
        <v>0</v>
      </c>
      <c r="K665">
        <v>30.579710144927535</v>
      </c>
    </row>
    <row r="666" spans="1:11">
      <c r="A666" t="s">
        <v>1655</v>
      </c>
      <c r="B666" t="s">
        <v>1465</v>
      </c>
      <c r="C666">
        <v>1126</v>
      </c>
      <c r="D666">
        <v>61.012433392539968</v>
      </c>
      <c r="E666">
        <v>11.012433392539965</v>
      </c>
      <c r="F666">
        <v>3.9076376554174073</v>
      </c>
      <c r="G666">
        <v>0.26642984014209592</v>
      </c>
      <c r="H666">
        <v>10.124333925399645</v>
      </c>
      <c r="I666">
        <v>13.676731793960922</v>
      </c>
      <c r="J666">
        <v>0</v>
      </c>
      <c r="K666">
        <v>33.925399644760212</v>
      </c>
    </row>
    <row r="667" spans="1:11">
      <c r="A667" t="s">
        <v>1670</v>
      </c>
      <c r="B667" t="s">
        <v>1466</v>
      </c>
      <c r="C667">
        <v>11</v>
      </c>
      <c r="D667">
        <v>100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</row>
    <row r="668" spans="1:11">
      <c r="A668" t="s">
        <v>1674</v>
      </c>
      <c r="B668" t="s">
        <v>1467</v>
      </c>
      <c r="C668">
        <v>8</v>
      </c>
      <c r="D668">
        <v>100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</row>
    <row r="669" spans="1:11">
      <c r="A669" t="s">
        <v>1672</v>
      </c>
      <c r="B669" t="s">
        <v>1468</v>
      </c>
      <c r="C669">
        <v>29</v>
      </c>
      <c r="D669">
        <v>100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</row>
    <row r="670" spans="1:11">
      <c r="A670" t="s">
        <v>1671</v>
      </c>
      <c r="B670" t="s">
        <v>1469</v>
      </c>
      <c r="C670">
        <v>19</v>
      </c>
      <c r="D670">
        <v>100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</row>
    <row r="671" spans="1:11">
      <c r="A671" t="s">
        <v>1664</v>
      </c>
      <c r="B671" t="s">
        <v>1470</v>
      </c>
      <c r="C671">
        <v>80</v>
      </c>
      <c r="D671">
        <v>96.25</v>
      </c>
      <c r="E671">
        <v>2.5</v>
      </c>
      <c r="F671">
        <v>0</v>
      </c>
      <c r="G671">
        <v>0</v>
      </c>
      <c r="H671">
        <v>0</v>
      </c>
      <c r="I671">
        <v>1.25</v>
      </c>
      <c r="J671">
        <v>0</v>
      </c>
      <c r="K671">
        <v>1.25</v>
      </c>
    </row>
    <row r="672" spans="1:11">
      <c r="A672" t="s">
        <v>1667</v>
      </c>
      <c r="B672" t="s">
        <v>1471</v>
      </c>
      <c r="C672">
        <v>34</v>
      </c>
      <c r="D672">
        <v>100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2.9411764705882351</v>
      </c>
    </row>
    <row r="673" spans="1:11">
      <c r="A673" t="s">
        <v>1648</v>
      </c>
      <c r="B673" t="s">
        <v>1472</v>
      </c>
      <c r="C673">
        <v>3445</v>
      </c>
      <c r="D673">
        <v>53.846153846153847</v>
      </c>
      <c r="E673">
        <v>9.8693759071117562</v>
      </c>
      <c r="F673">
        <v>2.7866473149492017</v>
      </c>
      <c r="G673">
        <v>0.37735849056603776</v>
      </c>
      <c r="H673">
        <v>17.242380261248186</v>
      </c>
      <c r="I673">
        <v>15.849056603773585</v>
      </c>
      <c r="J673">
        <v>2.9027576197387519E-2</v>
      </c>
      <c r="K673">
        <v>39.941944847605228</v>
      </c>
    </row>
    <row r="674" spans="1:11">
      <c r="A674" t="s">
        <v>1650</v>
      </c>
      <c r="B674" t="s">
        <v>1473</v>
      </c>
      <c r="C674">
        <v>3477</v>
      </c>
      <c r="D674">
        <v>64.480874316939889</v>
      </c>
      <c r="E674">
        <v>7.1325855622663221</v>
      </c>
      <c r="F674">
        <v>1.5818234109864826</v>
      </c>
      <c r="G674">
        <v>0.43140638481449528</v>
      </c>
      <c r="H674">
        <v>10.727638769053783</v>
      </c>
      <c r="I674">
        <v>15.55939027897613</v>
      </c>
      <c r="J674">
        <v>8.6281276962899056E-2</v>
      </c>
      <c r="K674">
        <v>26.114466494104111</v>
      </c>
    </row>
    <row r="675" spans="1:11">
      <c r="A675" t="s">
        <v>1643</v>
      </c>
      <c r="B675" t="s">
        <v>1474</v>
      </c>
      <c r="C675">
        <v>5590</v>
      </c>
      <c r="D675">
        <v>51.914132379248656</v>
      </c>
      <c r="E675">
        <v>6.815742397137746</v>
      </c>
      <c r="F675">
        <v>5.2057245080500891</v>
      </c>
      <c r="G675">
        <v>0.28622540250447226</v>
      </c>
      <c r="H675">
        <v>16.958855098389982</v>
      </c>
      <c r="I675">
        <v>18.711985688729875</v>
      </c>
      <c r="J675">
        <v>0.1073345259391771</v>
      </c>
      <c r="K675">
        <v>32.80858676207513</v>
      </c>
    </row>
    <row r="676" spans="1:11">
      <c r="A676" t="s">
        <v>1644</v>
      </c>
      <c r="B676" t="s">
        <v>1475</v>
      </c>
      <c r="C676">
        <v>5498</v>
      </c>
      <c r="D676">
        <v>53.073845034558019</v>
      </c>
      <c r="E676">
        <v>9.6398690432884688</v>
      </c>
      <c r="F676">
        <v>3.6013095671153148</v>
      </c>
      <c r="G676">
        <v>0.50927610040014548</v>
      </c>
      <c r="H676">
        <v>14.387049836304111</v>
      </c>
      <c r="I676">
        <v>18.770461986176791</v>
      </c>
      <c r="J676">
        <v>1.8188432157148049E-2</v>
      </c>
      <c r="K676">
        <v>26.646053110221899</v>
      </c>
    </row>
    <row r="677" spans="1:11">
      <c r="A677" t="s">
        <v>1659</v>
      </c>
      <c r="B677" t="s">
        <v>1477</v>
      </c>
      <c r="C677">
        <v>163</v>
      </c>
      <c r="D677">
        <v>64.417177914110425</v>
      </c>
      <c r="E677">
        <v>1.8404907975460123</v>
      </c>
      <c r="F677">
        <v>0.61349693251533743</v>
      </c>
      <c r="G677">
        <v>0.61349693251533743</v>
      </c>
      <c r="H677">
        <v>20.245398773006134</v>
      </c>
      <c r="I677">
        <v>12.269938650306749</v>
      </c>
      <c r="J677">
        <v>0</v>
      </c>
      <c r="K677">
        <v>9.2024539877300615</v>
      </c>
    </row>
    <row r="678" spans="1:11">
      <c r="A678" t="s">
        <v>1653</v>
      </c>
      <c r="B678" t="s">
        <v>1478</v>
      </c>
      <c r="C678">
        <v>2036</v>
      </c>
      <c r="D678">
        <v>58.791748526522589</v>
      </c>
      <c r="E678">
        <v>9.086444007858546</v>
      </c>
      <c r="F678">
        <v>2.9960707269155207</v>
      </c>
      <c r="G678">
        <v>0.29469548133595286</v>
      </c>
      <c r="H678">
        <v>13.261296660117877</v>
      </c>
      <c r="I678">
        <v>15.56974459724951</v>
      </c>
      <c r="J678">
        <v>0</v>
      </c>
      <c r="K678">
        <v>30.697445972495093</v>
      </c>
    </row>
    <row r="679" spans="1:11">
      <c r="A679" t="s">
        <v>1668</v>
      </c>
      <c r="B679" t="s">
        <v>1479</v>
      </c>
      <c r="C679">
        <v>37</v>
      </c>
      <c r="D679">
        <v>100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</row>
    <row r="680" spans="1:11">
      <c r="A680" t="s">
        <v>1669</v>
      </c>
      <c r="B680" t="s">
        <v>1500</v>
      </c>
      <c r="C680">
        <v>14</v>
      </c>
      <c r="D680">
        <v>100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</row>
    <row r="681" spans="1:11">
      <c r="A681" t="s">
        <v>1673</v>
      </c>
      <c r="B681" t="s">
        <v>1480</v>
      </c>
      <c r="C681">
        <v>9</v>
      </c>
      <c r="D681">
        <v>100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</row>
    <row r="682" spans="1:11">
      <c r="A682" t="s">
        <v>1675</v>
      </c>
      <c r="B682" t="s">
        <v>802</v>
      </c>
      <c r="C682">
        <v>4</v>
      </c>
      <c r="D682">
        <v>100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</row>
    <row r="683" spans="1:11">
      <c r="A683" t="s">
        <v>1646</v>
      </c>
      <c r="B683" t="s">
        <v>1481</v>
      </c>
      <c r="C683">
        <v>4700</v>
      </c>
      <c r="D683">
        <v>57.702127659574465</v>
      </c>
      <c r="E683">
        <v>8.212765957446809</v>
      </c>
      <c r="F683">
        <v>1.9574468085106382</v>
      </c>
      <c r="G683">
        <v>0.34042553191489361</v>
      </c>
      <c r="H683">
        <v>14.404255319148938</v>
      </c>
      <c r="I683">
        <v>17.382978723404253</v>
      </c>
      <c r="J683">
        <v>0</v>
      </c>
      <c r="K683">
        <v>27.893617021276597</v>
      </c>
    </row>
    <row r="684" spans="1:11">
      <c r="A684" t="s">
        <v>1641</v>
      </c>
      <c r="B684" t="s">
        <v>806</v>
      </c>
      <c r="C684">
        <v>54419</v>
      </c>
      <c r="D684">
        <v>57.184071739649752</v>
      </c>
      <c r="E684">
        <v>9.4231794042521919</v>
      </c>
      <c r="F684">
        <v>2.8850217754828278</v>
      </c>
      <c r="G684">
        <v>0.32157886032451899</v>
      </c>
      <c r="H684">
        <v>13.465885076903286</v>
      </c>
      <c r="I684">
        <v>16.696374428049026</v>
      </c>
      <c r="J684">
        <v>2.3888715338392839E-2</v>
      </c>
      <c r="K684">
        <v>27.488560980539884</v>
      </c>
    </row>
    <row r="685" spans="1:11">
      <c r="A685" t="s">
        <v>1645</v>
      </c>
      <c r="B685" t="s">
        <v>1483</v>
      </c>
      <c r="C685">
        <v>5187</v>
      </c>
      <c r="D685">
        <v>54.694428378638904</v>
      </c>
      <c r="E685">
        <v>12.531328320802004</v>
      </c>
      <c r="F685">
        <v>3.0267977636398689</v>
      </c>
      <c r="G685">
        <v>0.26990553306342779</v>
      </c>
      <c r="H685">
        <v>15.654520917678813</v>
      </c>
      <c r="I685">
        <v>13.823019086176981</v>
      </c>
      <c r="J685">
        <v>0</v>
      </c>
      <c r="K685">
        <v>20.975515712357819</v>
      </c>
    </row>
    <row r="686" spans="1:11">
      <c r="A686" t="s">
        <v>1662</v>
      </c>
      <c r="B686" t="s">
        <v>1484</v>
      </c>
      <c r="C686">
        <v>160</v>
      </c>
      <c r="D686">
        <v>93.125</v>
      </c>
      <c r="E686">
        <v>3.75</v>
      </c>
      <c r="F686">
        <v>1.875</v>
      </c>
      <c r="G686">
        <v>0</v>
      </c>
      <c r="H686">
        <v>0</v>
      </c>
      <c r="I686">
        <v>1.25</v>
      </c>
      <c r="J686">
        <v>0</v>
      </c>
      <c r="K686">
        <v>0.625</v>
      </c>
    </row>
    <row r="687" spans="1:11">
      <c r="A687" t="s">
        <v>1656</v>
      </c>
      <c r="B687" t="s">
        <v>1487</v>
      </c>
      <c r="C687">
        <v>1018</v>
      </c>
      <c r="D687">
        <v>69.351669941060905</v>
      </c>
      <c r="E687">
        <v>4.3222003929273081</v>
      </c>
      <c r="F687">
        <v>5.5009823182711202</v>
      </c>
      <c r="G687">
        <v>0.58939096267190572</v>
      </c>
      <c r="H687">
        <v>9.8231827111984273</v>
      </c>
      <c r="I687">
        <v>10.412573673870334</v>
      </c>
      <c r="J687">
        <v>0</v>
      </c>
      <c r="K687">
        <v>23.280943025540275</v>
      </c>
    </row>
    <row r="688" spans="1:11">
      <c r="A688" t="s">
        <v>1663</v>
      </c>
      <c r="B688" t="s">
        <v>1488</v>
      </c>
      <c r="C688">
        <v>124</v>
      </c>
      <c r="D688">
        <v>62.096774193548384</v>
      </c>
      <c r="E688">
        <v>4.032258064516129</v>
      </c>
      <c r="F688">
        <v>3.225806451612903</v>
      </c>
      <c r="G688">
        <v>0</v>
      </c>
      <c r="H688">
        <v>17.741935483870968</v>
      </c>
      <c r="I688">
        <v>12.903225806451612</v>
      </c>
      <c r="J688">
        <v>0</v>
      </c>
      <c r="K688">
        <v>1.6129032258064515</v>
      </c>
    </row>
    <row r="689" spans="1:11">
      <c r="A689" t="s">
        <v>1652</v>
      </c>
      <c r="B689" t="s">
        <v>1489</v>
      </c>
      <c r="C689">
        <v>2670</v>
      </c>
      <c r="D689">
        <v>55.31835205992509</v>
      </c>
      <c r="E689">
        <v>8.5393258426966288</v>
      </c>
      <c r="F689">
        <v>2.4719101123595504</v>
      </c>
      <c r="G689">
        <v>0.14981273408239701</v>
      </c>
      <c r="H689">
        <v>17.940074906367041</v>
      </c>
      <c r="I689">
        <v>15.580524344569287</v>
      </c>
      <c r="J689">
        <v>0</v>
      </c>
      <c r="K689">
        <v>26.441947565543071</v>
      </c>
    </row>
    <row r="690" spans="1:11">
      <c r="A690" t="s">
        <v>1642</v>
      </c>
      <c r="B690" t="s">
        <v>1490</v>
      </c>
      <c r="C690">
        <v>6480</v>
      </c>
      <c r="D690">
        <v>53.271604938271601</v>
      </c>
      <c r="E690">
        <v>14.938271604938272</v>
      </c>
      <c r="F690">
        <v>3.0555555555555554</v>
      </c>
      <c r="G690">
        <v>0.16975308641975309</v>
      </c>
      <c r="H690">
        <v>8.4722222222222232</v>
      </c>
      <c r="I690">
        <v>20.077160493827158</v>
      </c>
      <c r="J690">
        <v>1.54320987654321E-2</v>
      </c>
      <c r="K690">
        <v>22.438271604938269</v>
      </c>
    </row>
    <row r="691" spans="1:11">
      <c r="A691" t="s">
        <v>1647</v>
      </c>
      <c r="B691" t="s">
        <v>1491</v>
      </c>
      <c r="C691">
        <v>3760</v>
      </c>
      <c r="D691">
        <v>53.723404255319153</v>
      </c>
      <c r="E691">
        <v>10.691489361702128</v>
      </c>
      <c r="F691">
        <v>1.9680851063829787</v>
      </c>
      <c r="G691">
        <v>0.42553191489361702</v>
      </c>
      <c r="H691">
        <v>13.936170212765958</v>
      </c>
      <c r="I691">
        <v>19.228723404255319</v>
      </c>
      <c r="J691">
        <v>2.6595744680851061E-2</v>
      </c>
      <c r="K691">
        <v>31.090425531914896</v>
      </c>
    </row>
    <row r="692" spans="1:11">
      <c r="A692" t="s">
        <v>1657</v>
      </c>
      <c r="B692" t="s">
        <v>1492</v>
      </c>
      <c r="C692">
        <v>260</v>
      </c>
      <c r="D692">
        <v>99.615384615384613</v>
      </c>
      <c r="E692">
        <v>0.38461538461538464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1.153846153846154</v>
      </c>
    </row>
    <row r="693" spans="1:11">
      <c r="A693" t="s">
        <v>1665</v>
      </c>
      <c r="B693" t="s">
        <v>1493</v>
      </c>
      <c r="C693">
        <v>103</v>
      </c>
      <c r="D693">
        <v>100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</row>
    <row r="694" spans="1:11">
      <c r="A694" t="s">
        <v>1660</v>
      </c>
      <c r="B694" t="s">
        <v>1494</v>
      </c>
      <c r="C694">
        <v>178</v>
      </c>
      <c r="D694">
        <v>100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</row>
    <row r="695" spans="1:11">
      <c r="A695" t="s">
        <v>1651</v>
      </c>
      <c r="B695" t="s">
        <v>663</v>
      </c>
      <c r="C695">
        <v>3148</v>
      </c>
      <c r="D695">
        <v>59.371029224904703</v>
      </c>
      <c r="E695">
        <v>9.2121982210927573</v>
      </c>
      <c r="F695">
        <v>2.0648030495552732</v>
      </c>
      <c r="G695">
        <v>0.22236340533672172</v>
      </c>
      <c r="H695">
        <v>12.897077509529861</v>
      </c>
      <c r="I695">
        <v>16.232528589580685</v>
      </c>
      <c r="J695">
        <v>0</v>
      </c>
      <c r="K695">
        <v>31.130876747141041</v>
      </c>
    </row>
    <row r="696" spans="1:11">
      <c r="A696" t="s">
        <v>1658</v>
      </c>
      <c r="B696" t="s">
        <v>1496</v>
      </c>
      <c r="C696">
        <v>198</v>
      </c>
      <c r="D696">
        <v>63.131313131313128</v>
      </c>
      <c r="E696">
        <v>3.535353535353535</v>
      </c>
      <c r="F696">
        <v>1.5151515151515151</v>
      </c>
      <c r="G696">
        <v>0.50505050505050508</v>
      </c>
      <c r="H696">
        <v>14.646464646464647</v>
      </c>
      <c r="I696">
        <v>16.666666666666664</v>
      </c>
      <c r="J696">
        <v>0</v>
      </c>
      <c r="K696">
        <v>31.313131313131315</v>
      </c>
    </row>
    <row r="697" spans="1:11">
      <c r="A697" t="s">
        <v>1654</v>
      </c>
      <c r="B697" t="s">
        <v>1497</v>
      </c>
      <c r="C697">
        <v>1231</v>
      </c>
      <c r="D697">
        <v>66.774979691307877</v>
      </c>
      <c r="E697">
        <v>4.4679122664500408</v>
      </c>
      <c r="F697">
        <v>3.3306255077173033</v>
      </c>
      <c r="G697">
        <v>0.3249390739236393</v>
      </c>
      <c r="H697">
        <v>11.697806661251017</v>
      </c>
      <c r="I697">
        <v>13.403736799350122</v>
      </c>
      <c r="J697">
        <v>0</v>
      </c>
      <c r="K697">
        <v>22.420796100731113</v>
      </c>
    </row>
    <row r="698" spans="1:11">
      <c r="A698" t="s">
        <v>1666</v>
      </c>
      <c r="B698" t="s">
        <v>1498</v>
      </c>
      <c r="C698">
        <v>29</v>
      </c>
      <c r="D698">
        <v>100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</row>
    <row r="699" spans="1:11">
      <c r="A699" t="s">
        <v>1661</v>
      </c>
      <c r="B699" t="s">
        <v>1499</v>
      </c>
      <c r="C699">
        <v>143</v>
      </c>
      <c r="D699">
        <v>76.923076923076934</v>
      </c>
      <c r="E699">
        <v>1.3986013986013985</v>
      </c>
      <c r="F699">
        <v>5.5944055944055942</v>
      </c>
      <c r="G699">
        <v>0</v>
      </c>
      <c r="H699">
        <v>9.0909090909090917</v>
      </c>
      <c r="I699">
        <v>6.9930069930069934</v>
      </c>
      <c r="J699">
        <v>0</v>
      </c>
      <c r="K699">
        <v>5.5944055944055942</v>
      </c>
    </row>
    <row r="700" spans="1:11">
      <c r="A700" t="s">
        <v>1850</v>
      </c>
      <c r="B700" t="s">
        <v>1464</v>
      </c>
      <c r="C700">
        <v>3549</v>
      </c>
      <c r="D700">
        <v>56.015779092702168</v>
      </c>
      <c r="E700">
        <v>8.312200619892927</v>
      </c>
      <c r="F700">
        <v>1.6342631727247112</v>
      </c>
      <c r="G700">
        <v>0.53536207382361234</v>
      </c>
      <c r="H700">
        <v>15.159199774584389</v>
      </c>
      <c r="I700">
        <v>18.34319526627219</v>
      </c>
      <c r="J700">
        <v>0</v>
      </c>
      <c r="K700">
        <v>25.697379543533387</v>
      </c>
    </row>
    <row r="701" spans="1:11">
      <c r="A701" t="s">
        <v>1851</v>
      </c>
      <c r="B701" t="s">
        <v>1465</v>
      </c>
      <c r="C701">
        <v>1041</v>
      </c>
      <c r="D701">
        <v>59.942363112391931</v>
      </c>
      <c r="E701">
        <v>11.911623439000961</v>
      </c>
      <c r="F701">
        <v>2.9779058597502401</v>
      </c>
      <c r="G701">
        <v>0.38424591738712777</v>
      </c>
      <c r="H701">
        <v>12.39193083573487</v>
      </c>
      <c r="I701">
        <v>12.39193083573487</v>
      </c>
      <c r="J701">
        <v>0</v>
      </c>
      <c r="K701">
        <v>35.6388088376561</v>
      </c>
    </row>
    <row r="702" spans="1:11">
      <c r="A702" t="s">
        <v>1852</v>
      </c>
      <c r="B702" t="s">
        <v>1466</v>
      </c>
      <c r="C702">
        <v>11</v>
      </c>
      <c r="D702">
        <v>100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</row>
    <row r="703" spans="1:11">
      <c r="A703" t="s">
        <v>1853</v>
      </c>
      <c r="B703" t="s">
        <v>1468</v>
      </c>
      <c r="C703">
        <v>25</v>
      </c>
      <c r="D703">
        <v>100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</row>
    <row r="704" spans="1:11">
      <c r="A704" t="s">
        <v>1854</v>
      </c>
      <c r="B704" t="s">
        <v>1469</v>
      </c>
      <c r="C704">
        <v>11</v>
      </c>
      <c r="D704">
        <v>100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</row>
    <row r="705" spans="1:11">
      <c r="A705" t="s">
        <v>1855</v>
      </c>
      <c r="B705" t="s">
        <v>1470</v>
      </c>
      <c r="C705">
        <v>35</v>
      </c>
      <c r="D705">
        <v>97.142857142857139</v>
      </c>
      <c r="E705">
        <v>0</v>
      </c>
      <c r="F705">
        <v>0</v>
      </c>
      <c r="G705">
        <v>0</v>
      </c>
      <c r="H705">
        <v>0</v>
      </c>
      <c r="I705">
        <v>2.8571428571428572</v>
      </c>
      <c r="J705">
        <v>0</v>
      </c>
      <c r="K705">
        <v>2.8571428571428572</v>
      </c>
    </row>
    <row r="706" spans="1:11">
      <c r="A706" t="s">
        <v>1856</v>
      </c>
      <c r="B706" t="s">
        <v>1471</v>
      </c>
      <c r="C706">
        <v>26</v>
      </c>
      <c r="D706">
        <v>96.15384615384616</v>
      </c>
      <c r="E706">
        <v>3.8461538461538463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</row>
    <row r="707" spans="1:11">
      <c r="A707" t="s">
        <v>1857</v>
      </c>
      <c r="B707" t="s">
        <v>1472</v>
      </c>
      <c r="C707">
        <v>3487</v>
      </c>
      <c r="D707">
        <v>50.817321479782052</v>
      </c>
      <c r="E707">
        <v>9.8938915973616286</v>
      </c>
      <c r="F707">
        <v>3.1832520791511323</v>
      </c>
      <c r="G707">
        <v>0.34413535990823058</v>
      </c>
      <c r="H707">
        <v>17.350157728706623</v>
      </c>
      <c r="I707">
        <v>18.382563808431314</v>
      </c>
      <c r="J707">
        <v>2.867794665901921E-2</v>
      </c>
      <c r="K707">
        <v>39.97705764267279</v>
      </c>
    </row>
    <row r="708" spans="1:11">
      <c r="A708" t="s">
        <v>1858</v>
      </c>
      <c r="B708" t="s">
        <v>1473</v>
      </c>
      <c r="C708">
        <v>3473</v>
      </c>
      <c r="D708">
        <v>63.374604088684137</v>
      </c>
      <c r="E708">
        <v>6.9680391592283328</v>
      </c>
      <c r="F708">
        <v>1.2093291102792976</v>
      </c>
      <c r="G708">
        <v>0.46069680391592283</v>
      </c>
      <c r="H708">
        <v>11.575007198387562</v>
      </c>
      <c r="I708">
        <v>16.35473653901526</v>
      </c>
      <c r="J708">
        <v>5.7587100489490353E-2</v>
      </c>
      <c r="K708">
        <v>28.016124388137058</v>
      </c>
    </row>
    <row r="709" spans="1:11">
      <c r="A709" t="s">
        <v>1859</v>
      </c>
      <c r="B709" t="s">
        <v>1474</v>
      </c>
      <c r="C709">
        <v>5964</v>
      </c>
      <c r="D709">
        <v>49.631120053655266</v>
      </c>
      <c r="E709">
        <v>7.5955734406438626</v>
      </c>
      <c r="F709">
        <v>5.2984574111334677</v>
      </c>
      <c r="G709">
        <v>0.25150905432595572</v>
      </c>
      <c r="H709">
        <v>17.806841046277665</v>
      </c>
      <c r="I709">
        <v>19.416498993963781</v>
      </c>
      <c r="J709">
        <v>0</v>
      </c>
      <c r="K709">
        <v>36.552649228705569</v>
      </c>
    </row>
    <row r="710" spans="1:11">
      <c r="A710" t="s">
        <v>1860</v>
      </c>
      <c r="B710" t="s">
        <v>1475</v>
      </c>
      <c r="C710">
        <v>5728</v>
      </c>
      <c r="D710">
        <v>52.217178770949722</v>
      </c>
      <c r="E710">
        <v>9.5844972067039116</v>
      </c>
      <c r="F710">
        <v>3.3344972067039103</v>
      </c>
      <c r="G710">
        <v>0.31424581005586594</v>
      </c>
      <c r="H710">
        <v>16.009078212290504</v>
      </c>
      <c r="I710">
        <v>18.505586592178773</v>
      </c>
      <c r="J710">
        <v>3.4916201117318427E-2</v>
      </c>
      <c r="K710">
        <v>27.72346368715084</v>
      </c>
    </row>
    <row r="711" spans="1:11">
      <c r="A711" t="s">
        <v>1861</v>
      </c>
      <c r="B711" t="s">
        <v>1477</v>
      </c>
      <c r="C711">
        <v>164</v>
      </c>
      <c r="D711">
        <v>60.365853658536587</v>
      </c>
      <c r="E711">
        <v>1.2195121951219512</v>
      </c>
      <c r="F711">
        <v>3.0487804878048781</v>
      </c>
      <c r="G711">
        <v>0</v>
      </c>
      <c r="H711">
        <v>22.560975609756099</v>
      </c>
      <c r="I711">
        <v>12.804878048780488</v>
      </c>
      <c r="J711">
        <v>0</v>
      </c>
      <c r="K711">
        <v>12.195121951219512</v>
      </c>
    </row>
    <row r="712" spans="1:11">
      <c r="A712" t="s">
        <v>1862</v>
      </c>
      <c r="B712" t="s">
        <v>1478</v>
      </c>
      <c r="C712">
        <v>2068</v>
      </c>
      <c r="D712">
        <v>57.446808510638306</v>
      </c>
      <c r="E712">
        <v>9.5744680851063837</v>
      </c>
      <c r="F712">
        <v>2.6595744680851063</v>
      </c>
      <c r="G712">
        <v>0.19342359767891684</v>
      </c>
      <c r="H712">
        <v>13.539651837524177</v>
      </c>
      <c r="I712">
        <v>16.586073500967117</v>
      </c>
      <c r="J712">
        <v>0</v>
      </c>
      <c r="K712">
        <v>30.367504835589941</v>
      </c>
    </row>
    <row r="713" spans="1:11">
      <c r="A713" t="s">
        <v>1863</v>
      </c>
      <c r="B713" t="s">
        <v>1479</v>
      </c>
      <c r="C713">
        <v>26</v>
      </c>
      <c r="D713">
        <v>100</v>
      </c>
      <c r="E713">
        <v>0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</row>
    <row r="714" spans="1:11">
      <c r="A714" t="s">
        <v>1864</v>
      </c>
      <c r="B714" t="s">
        <v>1500</v>
      </c>
      <c r="C714">
        <v>13</v>
      </c>
      <c r="D714">
        <v>100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</row>
    <row r="715" spans="1:11">
      <c r="A715" t="s">
        <v>1884</v>
      </c>
      <c r="B715" t="s">
        <v>1480</v>
      </c>
      <c r="C715">
        <v>6</v>
      </c>
      <c r="D715">
        <v>100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</row>
    <row r="716" spans="1:11">
      <c r="A716" t="s">
        <v>1865</v>
      </c>
      <c r="B716" t="s">
        <v>802</v>
      </c>
      <c r="C716">
        <v>8</v>
      </c>
      <c r="D716">
        <v>100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</row>
    <row r="717" spans="1:11">
      <c r="A717" t="s">
        <v>1866</v>
      </c>
      <c r="B717" t="s">
        <v>1481</v>
      </c>
      <c r="C717">
        <v>4669</v>
      </c>
      <c r="D717">
        <v>57.592632255300927</v>
      </c>
      <c r="E717">
        <v>8.095952023988005</v>
      </c>
      <c r="F717">
        <v>1.5420860998072392</v>
      </c>
      <c r="G717">
        <v>0.23559648747055045</v>
      </c>
      <c r="H717">
        <v>14.928250160633969</v>
      </c>
      <c r="I717">
        <v>17.562647247804669</v>
      </c>
      <c r="J717">
        <v>4.2835724994645531E-2</v>
      </c>
      <c r="K717">
        <v>29.235382308845576</v>
      </c>
    </row>
    <row r="718" spans="1:11">
      <c r="A718" t="s">
        <v>1867</v>
      </c>
      <c r="B718" t="s">
        <v>806</v>
      </c>
      <c r="C718">
        <v>54765</v>
      </c>
      <c r="D718">
        <v>56.072308956450293</v>
      </c>
      <c r="E718">
        <v>9.6192823883867433</v>
      </c>
      <c r="F718">
        <v>2.7426275906144433</v>
      </c>
      <c r="G718">
        <v>0.35424084725645943</v>
      </c>
      <c r="H718">
        <v>14.111202410298548</v>
      </c>
      <c r="I718">
        <v>17.08207796950607</v>
      </c>
      <c r="J718">
        <v>1.8259837487446359E-2</v>
      </c>
      <c r="K718">
        <v>29.166438418698075</v>
      </c>
    </row>
    <row r="719" spans="1:11">
      <c r="A719" t="s">
        <v>1868</v>
      </c>
      <c r="B719" t="s">
        <v>1483</v>
      </c>
      <c r="C719">
        <v>5134</v>
      </c>
      <c r="D719">
        <v>52.707440592130894</v>
      </c>
      <c r="E719">
        <v>13.946240747954811</v>
      </c>
      <c r="F719">
        <v>2.6684846123880015</v>
      </c>
      <c r="G719">
        <v>0.33112582781456956</v>
      </c>
      <c r="H719">
        <v>16.049863654070901</v>
      </c>
      <c r="I719">
        <v>14.296844565640827</v>
      </c>
      <c r="J719">
        <v>0</v>
      </c>
      <c r="K719">
        <v>20.393455395403194</v>
      </c>
    </row>
    <row r="720" spans="1:11">
      <c r="A720" t="s">
        <v>1869</v>
      </c>
      <c r="B720" t="s">
        <v>1484</v>
      </c>
      <c r="C720">
        <v>137</v>
      </c>
      <c r="D720">
        <v>97.810218978102199</v>
      </c>
      <c r="E720">
        <v>1.4598540145985401</v>
      </c>
      <c r="F720">
        <v>0</v>
      </c>
      <c r="G720">
        <v>0.72992700729927007</v>
      </c>
      <c r="H720">
        <v>0</v>
      </c>
      <c r="I720">
        <v>0</v>
      </c>
      <c r="J720">
        <v>0</v>
      </c>
      <c r="K720">
        <v>1.4598540145985401</v>
      </c>
    </row>
    <row r="721" spans="1:11">
      <c r="A721" t="s">
        <v>1870</v>
      </c>
      <c r="B721" t="s">
        <v>1487</v>
      </c>
      <c r="C721">
        <v>1024</v>
      </c>
      <c r="D721">
        <v>71.484375</v>
      </c>
      <c r="E721">
        <v>4.58984375</v>
      </c>
      <c r="F721">
        <v>4.1015625</v>
      </c>
      <c r="G721">
        <v>0.5859375</v>
      </c>
      <c r="H721">
        <v>10.25390625</v>
      </c>
      <c r="I721">
        <v>8.984375</v>
      </c>
      <c r="J721">
        <v>0</v>
      </c>
      <c r="K721">
        <v>22.16796875</v>
      </c>
    </row>
    <row r="722" spans="1:11">
      <c r="A722" t="s">
        <v>1871</v>
      </c>
      <c r="B722" t="s">
        <v>1488</v>
      </c>
      <c r="C722">
        <v>139</v>
      </c>
      <c r="D722">
        <v>60.431654676258994</v>
      </c>
      <c r="E722">
        <v>4.3165467625899279</v>
      </c>
      <c r="F722">
        <v>2.1582733812949639</v>
      </c>
      <c r="G722">
        <v>0.71942446043165476</v>
      </c>
      <c r="H722">
        <v>15.827338129496402</v>
      </c>
      <c r="I722">
        <v>16.546762589928058</v>
      </c>
      <c r="J722">
        <v>0</v>
      </c>
      <c r="K722">
        <v>2.1582733812949639</v>
      </c>
    </row>
    <row r="723" spans="1:11">
      <c r="A723" t="s">
        <v>1872</v>
      </c>
      <c r="B723" t="s">
        <v>1489</v>
      </c>
      <c r="C723">
        <v>2636</v>
      </c>
      <c r="D723">
        <v>54.172989377845212</v>
      </c>
      <c r="E723">
        <v>9.2943854324734438</v>
      </c>
      <c r="F723">
        <v>1.6312594840667678</v>
      </c>
      <c r="G723">
        <v>0.18968133535660092</v>
      </c>
      <c r="H723">
        <v>18.740515933232167</v>
      </c>
      <c r="I723">
        <v>15.971168437025796</v>
      </c>
      <c r="J723">
        <v>0</v>
      </c>
      <c r="K723">
        <v>29.438543247344462</v>
      </c>
    </row>
    <row r="724" spans="1:11">
      <c r="A724" t="s">
        <v>1873</v>
      </c>
      <c r="B724" t="s">
        <v>1490</v>
      </c>
      <c r="C724">
        <v>6241</v>
      </c>
      <c r="D724">
        <v>54.927095016824225</v>
      </c>
      <c r="E724">
        <v>14.869411953212627</v>
      </c>
      <c r="F724">
        <v>2.7078993751001441</v>
      </c>
      <c r="G724">
        <v>0.40057683063611604</v>
      </c>
      <c r="H724">
        <v>8.5723441756128818</v>
      </c>
      <c r="I724">
        <v>18.490626502163117</v>
      </c>
      <c r="J724">
        <v>3.2046146450889282E-2</v>
      </c>
      <c r="K724">
        <v>24.707578913635636</v>
      </c>
    </row>
    <row r="725" spans="1:11">
      <c r="A725" t="s">
        <v>1874</v>
      </c>
      <c r="B725" t="s">
        <v>1491</v>
      </c>
      <c r="C725">
        <v>3975</v>
      </c>
      <c r="D725">
        <v>54.415094339622641</v>
      </c>
      <c r="E725">
        <v>9.635220125786164</v>
      </c>
      <c r="F725">
        <v>2.666666666666667</v>
      </c>
      <c r="G725">
        <v>0.65408805031446537</v>
      </c>
      <c r="H725">
        <v>12.528301886792454</v>
      </c>
      <c r="I725">
        <v>20.10062893081761</v>
      </c>
      <c r="J725">
        <v>0</v>
      </c>
      <c r="K725">
        <v>33.182389937106919</v>
      </c>
    </row>
    <row r="726" spans="1:11">
      <c r="A726" t="s">
        <v>1875</v>
      </c>
      <c r="B726" t="s">
        <v>1492</v>
      </c>
      <c r="C726">
        <v>230</v>
      </c>
      <c r="D726">
        <v>99.565217391304344</v>
      </c>
      <c r="E726">
        <v>0</v>
      </c>
      <c r="F726">
        <v>0</v>
      </c>
      <c r="G726">
        <v>0.43478260869565216</v>
      </c>
      <c r="H726">
        <v>0</v>
      </c>
      <c r="I726">
        <v>0</v>
      </c>
      <c r="J726">
        <v>0</v>
      </c>
      <c r="K726">
        <v>0.43478260869565216</v>
      </c>
    </row>
    <row r="727" spans="1:11">
      <c r="A727" t="s">
        <v>1876</v>
      </c>
      <c r="B727" t="s">
        <v>1493</v>
      </c>
      <c r="C727">
        <v>137</v>
      </c>
      <c r="D727">
        <v>99.270072992700733</v>
      </c>
      <c r="E727">
        <v>0</v>
      </c>
      <c r="F727">
        <v>0</v>
      </c>
      <c r="G727">
        <v>0.72992700729927007</v>
      </c>
      <c r="H727">
        <v>0</v>
      </c>
      <c r="I727">
        <v>0</v>
      </c>
      <c r="J727">
        <v>0</v>
      </c>
      <c r="K727">
        <v>0</v>
      </c>
    </row>
    <row r="728" spans="1:11">
      <c r="A728" t="s">
        <v>1877</v>
      </c>
      <c r="B728" t="s">
        <v>1494</v>
      </c>
      <c r="C728">
        <v>142</v>
      </c>
      <c r="D728">
        <v>99.295774647887328</v>
      </c>
      <c r="E728">
        <v>0</v>
      </c>
      <c r="F728">
        <v>0</v>
      </c>
      <c r="G728">
        <v>0.70422535211267612</v>
      </c>
      <c r="H728">
        <v>0</v>
      </c>
      <c r="I728">
        <v>0</v>
      </c>
      <c r="J728">
        <v>0</v>
      </c>
      <c r="K728">
        <v>0</v>
      </c>
    </row>
    <row r="729" spans="1:11">
      <c r="A729" t="s">
        <v>1878</v>
      </c>
      <c r="B729" t="s">
        <v>663</v>
      </c>
      <c r="C729">
        <v>3130</v>
      </c>
      <c r="D729">
        <v>58.722044728434511</v>
      </c>
      <c r="E729">
        <v>8.9456869009584654</v>
      </c>
      <c r="F729">
        <v>2.0766773162939298</v>
      </c>
      <c r="G729">
        <v>0.22364217252396168</v>
      </c>
      <c r="H729">
        <v>12.779552715654951</v>
      </c>
      <c r="I729">
        <v>17.220447284345049</v>
      </c>
      <c r="J729">
        <v>3.1948881789137379E-2</v>
      </c>
      <c r="K729">
        <v>39.29712460063898</v>
      </c>
    </row>
    <row r="730" spans="1:11">
      <c r="A730" t="s">
        <v>1879</v>
      </c>
      <c r="B730" t="s">
        <v>1496</v>
      </c>
      <c r="C730">
        <v>173</v>
      </c>
      <c r="D730">
        <v>60.115606936416185</v>
      </c>
      <c r="E730">
        <v>3.4682080924855487</v>
      </c>
      <c r="F730">
        <v>2.3121387283236992</v>
      </c>
      <c r="G730">
        <v>0</v>
      </c>
      <c r="H730">
        <v>17.919075144508671</v>
      </c>
      <c r="I730">
        <v>16.184971098265898</v>
      </c>
      <c r="J730">
        <v>0</v>
      </c>
      <c r="K730">
        <v>39.306358381502889</v>
      </c>
    </row>
    <row r="731" spans="1:11">
      <c r="A731" t="s">
        <v>1880</v>
      </c>
      <c r="B731" t="s">
        <v>1497</v>
      </c>
      <c r="C731">
        <v>1177</v>
      </c>
      <c r="D731">
        <v>66.355140186915889</v>
      </c>
      <c r="E731">
        <v>5.6074766355140184</v>
      </c>
      <c r="F731">
        <v>3.8232795242141036</v>
      </c>
      <c r="G731">
        <v>0.25488530161427359</v>
      </c>
      <c r="H731">
        <v>11.129991503823279</v>
      </c>
      <c r="I731">
        <v>12.829226847918438</v>
      </c>
      <c r="J731">
        <v>0</v>
      </c>
      <c r="K731">
        <v>27.357689039932033</v>
      </c>
    </row>
    <row r="732" spans="1:11">
      <c r="A732" t="s">
        <v>1881</v>
      </c>
      <c r="B732" t="s">
        <v>1498</v>
      </c>
      <c r="C732">
        <v>33</v>
      </c>
      <c r="D732">
        <v>100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</row>
    <row r="733" spans="1:11">
      <c r="A733" t="s">
        <v>1882</v>
      </c>
      <c r="B733" t="s">
        <v>1499</v>
      </c>
      <c r="C733">
        <v>153</v>
      </c>
      <c r="D733">
        <v>65.359477124183002</v>
      </c>
      <c r="E733">
        <v>1.3071895424836601</v>
      </c>
      <c r="F733">
        <v>4.5751633986928102</v>
      </c>
      <c r="G733">
        <v>0.65359477124183007</v>
      </c>
      <c r="H733">
        <v>13.725490196078432</v>
      </c>
      <c r="I733">
        <v>14.37908496732026</v>
      </c>
      <c r="J733">
        <v>0</v>
      </c>
      <c r="K733">
        <v>2.6143790849673203</v>
      </c>
    </row>
    <row r="734" spans="1:11">
      <c r="A734" t="s">
        <v>1939</v>
      </c>
      <c r="B734" t="s">
        <v>1464</v>
      </c>
      <c r="C734">
        <v>3461</v>
      </c>
      <c r="D734">
        <v>54.492921121063276</v>
      </c>
      <c r="E734">
        <v>8.1479341230858129</v>
      </c>
      <c r="F734">
        <v>1.5313493210054898</v>
      </c>
      <c r="G734">
        <v>0.26004045073678128</v>
      </c>
      <c r="H734">
        <v>14.59115862467495</v>
      </c>
      <c r="I734">
        <v>20.976596359433689</v>
      </c>
      <c r="J734">
        <v>0</v>
      </c>
      <c r="K734">
        <v>30.42473273620341</v>
      </c>
    </row>
    <row r="735" spans="1:11">
      <c r="A735" t="s">
        <v>1940</v>
      </c>
      <c r="B735" t="s">
        <v>1465</v>
      </c>
      <c r="C735">
        <v>1055</v>
      </c>
      <c r="D735">
        <v>56.587677725118482</v>
      </c>
      <c r="E735">
        <v>9.9526066350710902</v>
      </c>
      <c r="F735">
        <v>5.3080568720379144</v>
      </c>
      <c r="G735">
        <v>0.18957345971563982</v>
      </c>
      <c r="H735">
        <v>11.848341232227488</v>
      </c>
      <c r="I735">
        <v>16.018957345971565</v>
      </c>
      <c r="J735">
        <v>9.4786729857819912E-2</v>
      </c>
      <c r="K735">
        <v>38.672985781990519</v>
      </c>
    </row>
    <row r="736" spans="1:11">
      <c r="A736" t="s">
        <v>1941</v>
      </c>
      <c r="B736" t="s">
        <v>1466</v>
      </c>
      <c r="C736">
        <v>12</v>
      </c>
      <c r="D736">
        <v>100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</row>
    <row r="737" spans="1:11">
      <c r="A737" t="s">
        <v>1942</v>
      </c>
      <c r="B737" t="s">
        <v>1468</v>
      </c>
      <c r="C737">
        <v>12</v>
      </c>
      <c r="D737">
        <v>100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</row>
    <row r="738" spans="1:11">
      <c r="A738" t="s">
        <v>1943</v>
      </c>
      <c r="B738" t="s">
        <v>1470</v>
      </c>
      <c r="C738">
        <v>35</v>
      </c>
      <c r="D738">
        <v>100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</row>
    <row r="739" spans="1:11">
      <c r="A739" t="s">
        <v>1944</v>
      </c>
      <c r="B739" t="s">
        <v>1471</v>
      </c>
      <c r="C739">
        <v>11</v>
      </c>
      <c r="D739">
        <v>81.818181818181827</v>
      </c>
      <c r="E739">
        <v>18.181818181818183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</row>
    <row r="740" spans="1:11">
      <c r="A740" t="s">
        <v>1945</v>
      </c>
      <c r="B740" t="s">
        <v>1472</v>
      </c>
      <c r="C740">
        <v>3515</v>
      </c>
      <c r="D740">
        <v>51.948790896159316</v>
      </c>
      <c r="E740">
        <v>8.1081081081081088</v>
      </c>
      <c r="F740">
        <v>3.0440967283072546</v>
      </c>
      <c r="G740">
        <v>0.14224751066856331</v>
      </c>
      <c r="H740">
        <v>18.349928876244665</v>
      </c>
      <c r="I740">
        <v>18.406827880512093</v>
      </c>
      <c r="J740">
        <v>0</v>
      </c>
      <c r="K740">
        <v>39.118065433854909</v>
      </c>
    </row>
    <row r="741" spans="1:11">
      <c r="A741" t="s">
        <v>1946</v>
      </c>
      <c r="B741" t="s">
        <v>1473</v>
      </c>
      <c r="C741">
        <v>3353</v>
      </c>
      <c r="D741">
        <v>63.107664777810911</v>
      </c>
      <c r="E741">
        <v>6.6805845511482245</v>
      </c>
      <c r="F741">
        <v>1.3420817178645987</v>
      </c>
      <c r="G741">
        <v>0.29824038174768863</v>
      </c>
      <c r="H741">
        <v>12.943632567849686</v>
      </c>
      <c r="I741">
        <v>15.508499850879808</v>
      </c>
      <c r="J741">
        <v>0.11929615269907547</v>
      </c>
      <c r="K741">
        <v>27.646883388010735</v>
      </c>
    </row>
    <row r="742" spans="1:11">
      <c r="A742" t="s">
        <v>1947</v>
      </c>
      <c r="B742" t="s">
        <v>1474</v>
      </c>
      <c r="C742">
        <v>5604</v>
      </c>
      <c r="D742">
        <v>49.214846538187004</v>
      </c>
      <c r="E742">
        <v>7.2983583154889367</v>
      </c>
      <c r="F742">
        <v>4.6395431834403995</v>
      </c>
      <c r="G742">
        <v>0.28551034975017847</v>
      </c>
      <c r="H742">
        <v>18.718772305496074</v>
      </c>
      <c r="I742">
        <v>19.825124910778015</v>
      </c>
      <c r="J742">
        <v>1.7844396859386151E-2</v>
      </c>
      <c r="K742">
        <v>37.187723054960742</v>
      </c>
    </row>
    <row r="743" spans="1:11">
      <c r="A743" t="s">
        <v>1948</v>
      </c>
      <c r="B743" t="s">
        <v>1475</v>
      </c>
      <c r="C743">
        <v>5881</v>
      </c>
      <c r="D743">
        <v>51.657881312701925</v>
      </c>
      <c r="E743">
        <v>9.2331236184322396</v>
      </c>
      <c r="F743">
        <v>3.1797313382077879</v>
      </c>
      <c r="G743">
        <v>0.39108995068865837</v>
      </c>
      <c r="H743">
        <v>16.867879612310833</v>
      </c>
      <c r="I743">
        <v>18.602278524060534</v>
      </c>
      <c r="J743">
        <v>6.8015643598027545E-2</v>
      </c>
      <c r="K743">
        <v>27.767386498894748</v>
      </c>
    </row>
    <row r="744" spans="1:11">
      <c r="A744" t="s">
        <v>1949</v>
      </c>
      <c r="B744" t="s">
        <v>1477</v>
      </c>
      <c r="C744">
        <v>126</v>
      </c>
      <c r="D744">
        <v>68.253968253968253</v>
      </c>
      <c r="E744">
        <v>0.79365079365079361</v>
      </c>
      <c r="F744">
        <v>1.5873015873015872</v>
      </c>
      <c r="G744">
        <v>0</v>
      </c>
      <c r="H744">
        <v>16.666666666666664</v>
      </c>
      <c r="I744">
        <v>12.698412698412698</v>
      </c>
      <c r="J744">
        <v>0</v>
      </c>
      <c r="K744">
        <v>6.3492063492063489</v>
      </c>
    </row>
    <row r="745" spans="1:11">
      <c r="A745" t="s">
        <v>1950</v>
      </c>
      <c r="B745" t="s">
        <v>1478</v>
      </c>
      <c r="C745">
        <v>2004</v>
      </c>
      <c r="D745">
        <v>55.339321357285428</v>
      </c>
      <c r="E745">
        <v>9.780439121756487</v>
      </c>
      <c r="F745">
        <v>1.9461077844311379</v>
      </c>
      <c r="G745">
        <v>0.249500998003992</v>
      </c>
      <c r="H745">
        <v>15.518962075848302</v>
      </c>
      <c r="I745">
        <v>17.165668662674651</v>
      </c>
      <c r="J745">
        <v>0</v>
      </c>
      <c r="K745">
        <v>33.333333333333329</v>
      </c>
    </row>
    <row r="746" spans="1:11">
      <c r="A746" t="s">
        <v>1951</v>
      </c>
      <c r="B746" t="s">
        <v>1479</v>
      </c>
      <c r="C746">
        <v>9</v>
      </c>
      <c r="D746">
        <v>100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</row>
    <row r="747" spans="1:11">
      <c r="A747" t="s">
        <v>1952</v>
      </c>
      <c r="B747" t="s">
        <v>1500</v>
      </c>
      <c r="C747">
        <v>13</v>
      </c>
      <c r="D747">
        <v>100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</row>
    <row r="748" spans="1:11">
      <c r="A748" t="s">
        <v>1953</v>
      </c>
      <c r="B748" t="s">
        <v>1480</v>
      </c>
      <c r="C748">
        <v>8</v>
      </c>
      <c r="D748">
        <v>87.5</v>
      </c>
      <c r="E748">
        <v>0</v>
      </c>
      <c r="F748">
        <v>0</v>
      </c>
      <c r="G748">
        <v>12.5</v>
      </c>
      <c r="H748">
        <v>0</v>
      </c>
      <c r="I748">
        <v>0</v>
      </c>
      <c r="J748">
        <v>0</v>
      </c>
      <c r="K748">
        <v>0</v>
      </c>
    </row>
    <row r="749" spans="1:11">
      <c r="A749" t="s">
        <v>1954</v>
      </c>
      <c r="B749" t="s">
        <v>802</v>
      </c>
      <c r="C749">
        <v>6</v>
      </c>
      <c r="D749">
        <v>100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</row>
    <row r="750" spans="1:11">
      <c r="A750" t="s">
        <v>1955</v>
      </c>
      <c r="B750" t="s">
        <v>1481</v>
      </c>
      <c r="C750">
        <v>4415</v>
      </c>
      <c r="D750">
        <v>57.848244620611553</v>
      </c>
      <c r="E750">
        <v>8.1087202718006797</v>
      </c>
      <c r="F750">
        <v>1.766704416761042</v>
      </c>
      <c r="G750">
        <v>0.33975084937712347</v>
      </c>
      <c r="H750">
        <v>14.428086070215176</v>
      </c>
      <c r="I750">
        <v>17.508493771234431</v>
      </c>
      <c r="J750">
        <v>0</v>
      </c>
      <c r="K750">
        <v>28.607021517553793</v>
      </c>
    </row>
    <row r="751" spans="1:11">
      <c r="A751" t="s">
        <v>1956</v>
      </c>
      <c r="B751" t="s">
        <v>806</v>
      </c>
      <c r="C751">
        <v>54336</v>
      </c>
      <c r="D751">
        <v>55.289310954063609</v>
      </c>
      <c r="E751">
        <v>9.1283863368669014</v>
      </c>
      <c r="F751">
        <v>2.9023115429917552</v>
      </c>
      <c r="G751">
        <v>0.27237926972909304</v>
      </c>
      <c r="H751">
        <v>14.958775029446409</v>
      </c>
      <c r="I751">
        <v>17.41386925795053</v>
      </c>
      <c r="J751">
        <v>3.496760895170789E-2</v>
      </c>
      <c r="K751">
        <v>30.894802709069491</v>
      </c>
    </row>
    <row r="752" spans="1:11">
      <c r="A752" t="s">
        <v>1957</v>
      </c>
      <c r="B752" t="s">
        <v>1483</v>
      </c>
      <c r="C752">
        <v>5240</v>
      </c>
      <c r="D752">
        <v>52.690839694656489</v>
      </c>
      <c r="E752">
        <v>12.309160305343511</v>
      </c>
      <c r="F752">
        <v>2.385496183206107</v>
      </c>
      <c r="G752">
        <v>0.19083969465648853</v>
      </c>
      <c r="H752">
        <v>17.213740458015266</v>
      </c>
      <c r="I752">
        <v>15.209923664122138</v>
      </c>
      <c r="J752">
        <v>0</v>
      </c>
      <c r="K752">
        <v>28.587786259541986</v>
      </c>
    </row>
    <row r="753" spans="1:11">
      <c r="A753" t="s">
        <v>1958</v>
      </c>
      <c r="B753" t="s">
        <v>1484</v>
      </c>
      <c r="C753">
        <v>114</v>
      </c>
      <c r="D753">
        <v>95.614035087719301</v>
      </c>
      <c r="E753">
        <v>0.8771929824561403</v>
      </c>
      <c r="F753">
        <v>0</v>
      </c>
      <c r="G753">
        <v>0</v>
      </c>
      <c r="H753">
        <v>0</v>
      </c>
      <c r="I753">
        <v>0.8771929824561403</v>
      </c>
      <c r="J753">
        <v>2.6315789473684208</v>
      </c>
      <c r="K753">
        <v>0</v>
      </c>
    </row>
    <row r="754" spans="1:11">
      <c r="A754" t="s">
        <v>1959</v>
      </c>
      <c r="B754" t="s">
        <v>1487</v>
      </c>
      <c r="C754">
        <v>1066</v>
      </c>
      <c r="D754">
        <v>72.420262664165108</v>
      </c>
      <c r="E754">
        <v>4.784240150093809</v>
      </c>
      <c r="F754">
        <v>4.9718574108818014</v>
      </c>
      <c r="G754">
        <v>9.3808630393996242E-2</v>
      </c>
      <c r="H754">
        <v>9.1932457786116313</v>
      </c>
      <c r="I754">
        <v>8.1613508442776741</v>
      </c>
      <c r="J754">
        <v>0.37523452157598497</v>
      </c>
      <c r="K754">
        <v>32.551594746716702</v>
      </c>
    </row>
    <row r="755" spans="1:11">
      <c r="A755" t="s">
        <v>1960</v>
      </c>
      <c r="B755" t="s">
        <v>1488</v>
      </c>
      <c r="C755">
        <v>123</v>
      </c>
      <c r="D755">
        <v>61.788617886178862</v>
      </c>
      <c r="E755">
        <v>4.8780487804878048</v>
      </c>
      <c r="F755">
        <v>1.6260162601626018</v>
      </c>
      <c r="G755">
        <v>0</v>
      </c>
      <c r="H755">
        <v>17.073170731707318</v>
      </c>
      <c r="I755">
        <v>14.634146341463413</v>
      </c>
      <c r="J755">
        <v>0</v>
      </c>
      <c r="K755">
        <v>0.81300813008130091</v>
      </c>
    </row>
    <row r="756" spans="1:11">
      <c r="A756" t="s">
        <v>1961</v>
      </c>
      <c r="B756" t="s">
        <v>1489</v>
      </c>
      <c r="C756">
        <v>2712</v>
      </c>
      <c r="D756">
        <v>53.244837758112098</v>
      </c>
      <c r="E756">
        <v>9.4026548672566364</v>
      </c>
      <c r="F756">
        <v>2.1386430678466075</v>
      </c>
      <c r="G756">
        <v>0.18436578171091444</v>
      </c>
      <c r="H756">
        <v>18.62094395280236</v>
      </c>
      <c r="I756">
        <v>16.371681415929203</v>
      </c>
      <c r="J756">
        <v>3.687315634218289E-2</v>
      </c>
      <c r="K756">
        <v>29.387905604719766</v>
      </c>
    </row>
    <row r="757" spans="1:11">
      <c r="A757" t="s">
        <v>1962</v>
      </c>
      <c r="B757" t="s">
        <v>1490</v>
      </c>
      <c r="C757">
        <v>6633</v>
      </c>
      <c r="D757">
        <v>52.917232021709637</v>
      </c>
      <c r="E757">
        <v>13.206693803708729</v>
      </c>
      <c r="F757">
        <v>3.3921302578018993</v>
      </c>
      <c r="G757">
        <v>0.34675109301974971</v>
      </c>
      <c r="H757">
        <v>10.854816824966079</v>
      </c>
      <c r="I757">
        <v>19.28237599879391</v>
      </c>
      <c r="J757">
        <v>0</v>
      </c>
      <c r="K757">
        <v>26.202321724709783</v>
      </c>
    </row>
    <row r="758" spans="1:11">
      <c r="A758" t="s">
        <v>1963</v>
      </c>
      <c r="B758" t="s">
        <v>1491</v>
      </c>
      <c r="C758">
        <v>3749</v>
      </c>
      <c r="D758">
        <v>53.08082155241398</v>
      </c>
      <c r="E758">
        <v>10.349426513736997</v>
      </c>
      <c r="F758">
        <v>2.1605761536409709</v>
      </c>
      <c r="G758">
        <v>0.34675913576953854</v>
      </c>
      <c r="H758">
        <v>14.137103227527339</v>
      </c>
      <c r="I758">
        <v>19.925313416911177</v>
      </c>
      <c r="J758">
        <v>0</v>
      </c>
      <c r="K758">
        <v>32.835422779407843</v>
      </c>
    </row>
    <row r="759" spans="1:11">
      <c r="A759" t="s">
        <v>1964</v>
      </c>
      <c r="B759" t="s">
        <v>1492</v>
      </c>
      <c r="C759">
        <v>259</v>
      </c>
      <c r="D759">
        <v>99.227799227799224</v>
      </c>
      <c r="E759">
        <v>0.38610038610038611</v>
      </c>
      <c r="F759">
        <v>0</v>
      </c>
      <c r="G759">
        <v>0.38610038610038611</v>
      </c>
      <c r="H759">
        <v>0</v>
      </c>
      <c r="I759">
        <v>0</v>
      </c>
      <c r="J759">
        <v>0</v>
      </c>
      <c r="K759">
        <v>0</v>
      </c>
    </row>
    <row r="760" spans="1:11">
      <c r="A760" t="s">
        <v>1965</v>
      </c>
      <c r="B760" t="s">
        <v>1493</v>
      </c>
      <c r="C760">
        <v>95</v>
      </c>
      <c r="D760">
        <v>100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</row>
    <row r="761" spans="1:11">
      <c r="A761" t="s">
        <v>1966</v>
      </c>
      <c r="B761" t="s">
        <v>1494</v>
      </c>
      <c r="C761">
        <v>138</v>
      </c>
      <c r="D761">
        <v>100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0.72463768115942029</v>
      </c>
    </row>
    <row r="762" spans="1:11">
      <c r="A762" t="s">
        <v>1967</v>
      </c>
      <c r="B762" t="s">
        <v>663</v>
      </c>
      <c r="C762">
        <v>3124</v>
      </c>
      <c r="D762">
        <v>57.010243277848915</v>
      </c>
      <c r="E762">
        <v>8.2586427656850194</v>
      </c>
      <c r="F762">
        <v>4.3533930857874523</v>
      </c>
      <c r="G762">
        <v>0.19206145966709345</v>
      </c>
      <c r="H762">
        <v>14.148527528809218</v>
      </c>
      <c r="I762">
        <v>16.037131882202303</v>
      </c>
      <c r="J762">
        <v>0</v>
      </c>
      <c r="K762">
        <v>42.02944942381562</v>
      </c>
    </row>
    <row r="763" spans="1:11">
      <c r="A763" t="s">
        <v>1968</v>
      </c>
      <c r="B763" t="s">
        <v>1496</v>
      </c>
      <c r="C763">
        <v>182</v>
      </c>
      <c r="D763">
        <v>60.989010989010993</v>
      </c>
      <c r="E763">
        <v>8.791208791208792</v>
      </c>
      <c r="F763">
        <v>1.098901098901099</v>
      </c>
      <c r="G763">
        <v>0</v>
      </c>
      <c r="H763">
        <v>17.582417582417584</v>
      </c>
      <c r="I763">
        <v>10.989010989010989</v>
      </c>
      <c r="J763">
        <v>0.5494505494505495</v>
      </c>
      <c r="K763">
        <v>33.516483516483511</v>
      </c>
    </row>
    <row r="764" spans="1:11">
      <c r="A764" t="s">
        <v>1969</v>
      </c>
      <c r="B764" t="s">
        <v>1497</v>
      </c>
      <c r="C764">
        <v>1213</v>
      </c>
      <c r="D764">
        <v>65.704863973619126</v>
      </c>
      <c r="E764">
        <v>4.6166529266281948</v>
      </c>
      <c r="F764">
        <v>5.1937345424567187</v>
      </c>
      <c r="G764">
        <v>0.16488046166529266</v>
      </c>
      <c r="H764">
        <v>12.201154163231658</v>
      </c>
      <c r="I764">
        <v>12.118713932399011</v>
      </c>
      <c r="J764">
        <v>0</v>
      </c>
      <c r="K764">
        <v>30.997526793075021</v>
      </c>
    </row>
    <row r="765" spans="1:11">
      <c r="A765" t="s">
        <v>1970</v>
      </c>
      <c r="B765" t="s">
        <v>1498</v>
      </c>
      <c r="C765">
        <v>43</v>
      </c>
      <c r="D765">
        <v>97.674418604651152</v>
      </c>
      <c r="E765">
        <v>0</v>
      </c>
      <c r="F765">
        <v>0</v>
      </c>
      <c r="G765">
        <v>2.3255813953488373</v>
      </c>
      <c r="H765">
        <v>0</v>
      </c>
      <c r="I765">
        <v>0</v>
      </c>
      <c r="J765">
        <v>0</v>
      </c>
      <c r="K765">
        <v>0</v>
      </c>
    </row>
    <row r="766" spans="1:11">
      <c r="A766" t="s">
        <v>1971</v>
      </c>
      <c r="B766" t="s">
        <v>1499</v>
      </c>
      <c r="C766">
        <v>125</v>
      </c>
      <c r="D766">
        <v>68.8</v>
      </c>
      <c r="E766">
        <v>1.6</v>
      </c>
      <c r="F766">
        <v>4</v>
      </c>
      <c r="G766">
        <v>0</v>
      </c>
      <c r="H766">
        <v>8.7999999999999989</v>
      </c>
      <c r="I766">
        <v>16.8</v>
      </c>
      <c r="J766">
        <v>0</v>
      </c>
      <c r="K766">
        <v>4</v>
      </c>
    </row>
  </sheetData>
  <phoneticPr fontId="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0"/>
  <sheetViews>
    <sheetView topLeftCell="B1" workbookViewId="0">
      <selection activeCell="B3" sqref="B3"/>
    </sheetView>
  </sheetViews>
  <sheetFormatPr defaultRowHeight="12.75"/>
  <cols>
    <col min="1" max="1" width="5.140625" style="15" hidden="1" customWidth="1"/>
    <col min="2" max="2" width="6.140625" style="14" customWidth="1"/>
    <col min="3" max="3" width="1.7109375" style="14" customWidth="1"/>
    <col min="4" max="4" width="9.140625" style="14"/>
    <col min="5" max="5" width="1.7109375" style="14" customWidth="1"/>
    <col min="6" max="6" width="14.140625" style="14" customWidth="1"/>
    <col min="7" max="8" width="9.140625" style="14"/>
    <col min="9" max="9" width="15.140625" style="14" bestFit="1" customWidth="1"/>
    <col min="10" max="11" width="11.85546875" style="14" bestFit="1" customWidth="1"/>
    <col min="12" max="12" width="3" style="14" hidden="1" customWidth="1"/>
    <col min="13" max="13" width="1.7109375" style="14" customWidth="1"/>
    <col min="14" max="16384" width="9.140625" style="14"/>
  </cols>
  <sheetData>
    <row r="1" spans="1:14" ht="14.25">
      <c r="B1" s="1" t="s">
        <v>1979</v>
      </c>
      <c r="C1" s="13"/>
      <c r="D1" s="13"/>
      <c r="E1" s="13"/>
      <c r="F1" s="13"/>
      <c r="G1" s="13"/>
      <c r="J1" s="15"/>
    </row>
    <row r="2" spans="1:14">
      <c r="B2" s="4" t="s">
        <v>240</v>
      </c>
      <c r="C2" s="16"/>
      <c r="D2" s="16"/>
      <c r="E2" s="16"/>
      <c r="F2" s="16"/>
      <c r="G2" s="16"/>
    </row>
    <row r="3" spans="1:14">
      <c r="N3" s="38" t="s">
        <v>1299</v>
      </c>
    </row>
    <row r="5" spans="1:14">
      <c r="B5" s="12" t="s">
        <v>1976</v>
      </c>
    </row>
    <row r="8" spans="1:14">
      <c r="F8" s="87" t="s">
        <v>1980</v>
      </c>
      <c r="G8" s="16"/>
      <c r="H8" s="16"/>
      <c r="I8" s="16"/>
      <c r="J8" s="16"/>
      <c r="K8" s="16"/>
      <c r="L8" s="16"/>
      <c r="M8" s="16"/>
      <c r="N8" s="16"/>
    </row>
    <row r="9" spans="1:14" ht="25.5">
      <c r="B9" s="16"/>
      <c r="D9" s="65" t="s">
        <v>1973</v>
      </c>
      <c r="E9" s="33"/>
      <c r="F9" s="32" t="s">
        <v>241</v>
      </c>
      <c r="G9" s="32" t="s">
        <v>242</v>
      </c>
      <c r="H9" s="34" t="s">
        <v>243</v>
      </c>
      <c r="I9" s="34" t="s">
        <v>174</v>
      </c>
      <c r="J9" s="35" t="s">
        <v>244</v>
      </c>
      <c r="K9" s="35" t="s">
        <v>245</v>
      </c>
      <c r="L9" s="34" t="s">
        <v>246</v>
      </c>
      <c r="M9" s="6"/>
      <c r="N9" s="32" t="s">
        <v>247</v>
      </c>
    </row>
    <row r="10" spans="1:14">
      <c r="B10" s="26"/>
      <c r="D10" s="20"/>
      <c r="E10" s="20"/>
      <c r="F10" s="20"/>
      <c r="G10" s="20"/>
      <c r="H10" s="27"/>
      <c r="I10" s="27"/>
      <c r="J10" s="28"/>
      <c r="K10" s="28"/>
      <c r="L10" s="27"/>
      <c r="N10" s="20"/>
    </row>
    <row r="11" spans="1:14" ht="14.25">
      <c r="A11" s="15">
        <v>2016</v>
      </c>
      <c r="B11" s="48" t="s">
        <v>1892</v>
      </c>
      <c r="D11" s="68">
        <f>VLOOKUP(CONCATENATE($A11,Lookups!$C$3),post_data_scot,4,0)</f>
        <v>54336</v>
      </c>
      <c r="F11" s="18">
        <f>VLOOKUP(CONCATENATE($A11,Lookups!$C$3),post_data_scot,5,0)</f>
        <v>55.289310954063609</v>
      </c>
      <c r="G11" s="18">
        <f>VLOOKUP(CONCATENATE($A11,Lookups!$C$3),post_data_scot,6,0)</f>
        <v>9.1283863368669014</v>
      </c>
      <c r="H11" s="18">
        <f>VLOOKUP(CONCATENATE($A11,Lookups!$C$3),post_data_scot,7,0)</f>
        <v>2.9023115429917552</v>
      </c>
      <c r="I11" s="18">
        <f>VLOOKUP(CONCATENATE($A11,Lookups!$C$3),post_data_scot,8,0)</f>
        <v>0.27237926972909304</v>
      </c>
      <c r="J11" s="18">
        <f>VLOOKUP(CONCATENATE($A11,Lookups!$C$3),post_data_scot,9,0)</f>
        <v>14.958775029446409</v>
      </c>
      <c r="K11" s="18">
        <f>VLOOKUP(CONCATENATE($A11,Lookups!$C$3),post_data_scot,10,0)</f>
        <v>17.41386925795053</v>
      </c>
      <c r="L11" s="18" t="e">
        <f>VLOOKUP(CONCATENATE($A11,Lookups!$C$3),data_5scot,11,0)</f>
        <v>#NAME?</v>
      </c>
      <c r="M11" s="18"/>
      <c r="N11" s="18">
        <f>VLOOKUP(CONCATENATE($A11,Lookups!$C$3),post_data_scot,12,0)</f>
        <v>30.894802709069491</v>
      </c>
    </row>
    <row r="12" spans="1:14">
      <c r="A12" s="15">
        <v>2015</v>
      </c>
      <c r="B12" s="40">
        <v>2015</v>
      </c>
      <c r="D12" s="68">
        <f>VLOOKUP(CONCATENATE($A12,Lookups!$C$3),post_data_scot,4,0)</f>
        <v>54765</v>
      </c>
      <c r="F12" s="18">
        <f>VLOOKUP(CONCATENATE($A12,Lookups!$C$3),post_data_scot,5,0)</f>
        <v>56.072308956450293</v>
      </c>
      <c r="G12" s="18">
        <f>VLOOKUP(CONCATENATE($A12,Lookups!$C$3),post_data_scot,6,0)</f>
        <v>9.6192823883867433</v>
      </c>
      <c r="H12" s="18">
        <f>VLOOKUP(CONCATENATE($A12,Lookups!$C$3),post_data_scot,7,0)</f>
        <v>2.7426275906144433</v>
      </c>
      <c r="I12" s="18">
        <f>VLOOKUP(CONCATENATE($A12,Lookups!$C$3),post_data_scot,8,0)</f>
        <v>0.35424084725645943</v>
      </c>
      <c r="J12" s="18">
        <f>VLOOKUP(CONCATENATE($A12,Lookups!$C$3),post_data_scot,9,0)</f>
        <v>14.111202410298548</v>
      </c>
      <c r="K12" s="18">
        <f>VLOOKUP(CONCATENATE($A12,Lookups!$C$3),post_data_scot,10,0)</f>
        <v>17.08207796950607</v>
      </c>
      <c r="L12" s="18" t="e">
        <f>VLOOKUP(CONCATENATE($A12,Lookups!$C$3),data_5scot,11,0)</f>
        <v>#NAME?</v>
      </c>
      <c r="M12" s="18"/>
      <c r="N12" s="18">
        <f>VLOOKUP(CONCATENATE($A12,Lookups!$C$3),post_data_scot,12,0)</f>
        <v>29.166438418698075</v>
      </c>
    </row>
    <row r="13" spans="1:14">
      <c r="A13" s="15">
        <v>2014</v>
      </c>
      <c r="B13" s="40">
        <v>2014</v>
      </c>
      <c r="D13" s="68">
        <f>VLOOKUP(CONCATENATE($A13,Lookups!$C$3),post_data_scot,4,0)</f>
        <v>54419</v>
      </c>
      <c r="F13" s="18">
        <f>VLOOKUP(CONCATENATE($A13,Lookups!$C$3),post_data_scot,5,0)</f>
        <v>57.184071739649752</v>
      </c>
      <c r="G13" s="18">
        <f>VLOOKUP(CONCATENATE($A13,Lookups!$C$3),post_data_scot,6,0)</f>
        <v>9.4231794042521919</v>
      </c>
      <c r="H13" s="18">
        <f>VLOOKUP(CONCATENATE($A13,Lookups!$C$3),post_data_scot,7,0)</f>
        <v>2.8850217754828278</v>
      </c>
      <c r="I13" s="18">
        <f>VLOOKUP(CONCATENATE($A13,Lookups!$C$3),post_data_scot,8,0)</f>
        <v>0.32157886032451899</v>
      </c>
      <c r="J13" s="18">
        <f>VLOOKUP(CONCATENATE($A13,Lookups!$C$3),post_data_scot,9,0)</f>
        <v>13.465885076903286</v>
      </c>
      <c r="K13" s="18">
        <f>VLOOKUP(CONCATENATE($A13,Lookups!$C$3),post_data_scot,10,0)</f>
        <v>16.696374428049026</v>
      </c>
      <c r="L13" s="18" t="e">
        <f>VLOOKUP(CONCATENATE($A13,Lookups!$C$3),data_5scot,11,0)</f>
        <v>#NAME?</v>
      </c>
      <c r="M13" s="18"/>
      <c r="N13" s="18">
        <f>VLOOKUP(CONCATENATE($A13,Lookups!$C$3),post_data_scot,12,0)</f>
        <v>27.488560980539884</v>
      </c>
    </row>
    <row r="14" spans="1:14" ht="13.5" customHeight="1">
      <c r="A14" s="15">
        <v>2013</v>
      </c>
      <c r="B14" s="40">
        <v>2013</v>
      </c>
      <c r="D14" s="68">
        <f>VLOOKUP(CONCATENATE($A14,Lookups!$C$3),post_data_scot,4,0)</f>
        <v>56213</v>
      </c>
      <c r="F14" s="18">
        <f>VLOOKUP(CONCATENATE($A14,Lookups!$C$3),post_data_scot,5,0)</f>
        <v>58.657250102289503</v>
      </c>
      <c r="G14" s="18">
        <f>VLOOKUP(CONCATENATE($A14,Lookups!$C$3),post_data_scot,6,0)</f>
        <v>9.7575293971145456</v>
      </c>
      <c r="H14" s="18">
        <f>VLOOKUP(CONCATENATE($A14,Lookups!$C$3),post_data_scot,7,0)</f>
        <v>2.7431377083592765</v>
      </c>
      <c r="I14" s="18">
        <f>VLOOKUP(CONCATENATE($A14,Lookups!$C$3),post_data_scot,8,0)</f>
        <v>0.37357906534075747</v>
      </c>
      <c r="J14" s="18">
        <f>VLOOKUP(CONCATENATE($A14,Lookups!$C$3),post_data_scot,9,0)</f>
        <v>12.755056659491576</v>
      </c>
      <c r="K14" s="18">
        <f>VLOOKUP(CONCATENATE($A14,Lookups!$C$3),post_data_scot,10,0)</f>
        <v>15.683204952591037</v>
      </c>
      <c r="L14" s="18" t="e">
        <f>VLOOKUP(CONCATENATE($A14,Lookups!$C$3),data_5scot,11,0)</f>
        <v>#NAME?</v>
      </c>
      <c r="M14" s="18"/>
      <c r="N14" s="18">
        <f>VLOOKUP(CONCATENATE($A14,Lookups!$C$3),post_data_scot,12,0)</f>
        <v>25.390923807660148</v>
      </c>
    </row>
    <row r="15" spans="1:14" ht="12.75" customHeight="1">
      <c r="A15" s="15">
        <v>2012</v>
      </c>
      <c r="B15" s="40">
        <v>2012</v>
      </c>
      <c r="D15" s="68">
        <f>VLOOKUP(CONCATENATE($A15,Lookups!$C$3),post_data_scot,4,0)</f>
        <v>57939</v>
      </c>
      <c r="F15" s="18">
        <f>VLOOKUP(CONCATENATE($A15,Lookups!$C$3),post_data_scot,5,0)</f>
        <v>57.924713923264129</v>
      </c>
      <c r="G15" s="18">
        <f>VLOOKUP(CONCATENATE($A15,Lookups!$C$3),post_data_scot,6,0)</f>
        <v>9.7067605585184413</v>
      </c>
      <c r="H15" s="18">
        <f>VLOOKUP(CONCATENATE($A15,Lookups!$C$3),post_data_scot,7,0)</f>
        <v>3.091182105317662</v>
      </c>
      <c r="I15" s="18">
        <f>VLOOKUP(CONCATENATE($A15,Lookups!$C$3),post_data_scot,8,0)</f>
        <v>0.35209444415678559</v>
      </c>
      <c r="J15" s="18">
        <f>VLOOKUP(CONCATENATE($A15,Lookups!$C$3),post_data_scot,9,0)</f>
        <v>12.666770223856124</v>
      </c>
      <c r="K15" s="18">
        <f>VLOOKUP(CONCATENATE($A15,Lookups!$C$3),post_data_scot,10,0)</f>
        <v>16.242945166468182</v>
      </c>
      <c r="L15" s="18" t="e">
        <f>VLOOKUP(CONCATENATE($A15,Lookups!$C$3),data_5scot,11,0)</f>
        <v>#NAME?</v>
      </c>
      <c r="M15" s="18"/>
      <c r="N15" s="18">
        <f>VLOOKUP(CONCATENATE($A15,Lookups!$C$3),post_data_scot,12,0)</f>
        <v>23.738759730060927</v>
      </c>
    </row>
    <row r="16" spans="1:14">
      <c r="A16" s="15">
        <v>2011</v>
      </c>
      <c r="B16" s="40">
        <v>2011</v>
      </c>
      <c r="D16" s="68">
        <f>VLOOKUP(CONCATENATE($A16,Lookups!$C$3),post_data_scot,4,0)</f>
        <v>57644</v>
      </c>
      <c r="F16" s="18">
        <f>VLOOKUP(CONCATENATE($A16,Lookups!$C$3),post_data_scot,5,0)</f>
        <v>58.984456318090352</v>
      </c>
      <c r="G16" s="18">
        <f>VLOOKUP(CONCATENATE($A16,Lookups!$C$3),post_data_scot,6,0)</f>
        <v>9.9281798626049547</v>
      </c>
      <c r="H16" s="18">
        <f>VLOOKUP(CONCATENATE($A16,Lookups!$C$3),post_data_scot,7,0)</f>
        <v>2.8537228506002359</v>
      </c>
      <c r="I16" s="18">
        <f>VLOOKUP(CONCATENATE($A16,Lookups!$C$3),post_data_scot,8,0)</f>
        <v>0.31746582471722989</v>
      </c>
      <c r="J16" s="18">
        <f>VLOOKUP(CONCATENATE($A16,Lookups!$C$3),post_data_scot,9,0)</f>
        <v>11.909305391714662</v>
      </c>
      <c r="K16" s="18">
        <f>VLOOKUP(CONCATENATE($A16,Lookups!$C$3),post_data_scot,10,0)</f>
        <v>15.984317535216155</v>
      </c>
      <c r="L16" s="18" t="e">
        <f>VLOOKUP(CONCATENATE($A16,Lookups!$C$3),data_5scot,11,0)</f>
        <v>#NAME?</v>
      </c>
      <c r="M16" s="18"/>
      <c r="N16" s="18">
        <f>VLOOKUP(CONCATENATE($A16,Lookups!$C$3),post_data_scot,12,0)</f>
        <v>22.658038997987649</v>
      </c>
    </row>
    <row r="17" spans="1:14">
      <c r="A17" s="15">
        <v>2010</v>
      </c>
      <c r="B17" s="40">
        <v>2010</v>
      </c>
      <c r="D17" s="68">
        <f>VLOOKUP(CONCATENATE($A17,Lookups!$C$3),post_data_scot,4,0)</f>
        <v>57986</v>
      </c>
      <c r="F17" s="18">
        <f>VLOOKUP(CONCATENATE($A17,Lookups!$C$3),post_data_scot,5,0)</f>
        <v>60.388714517297281</v>
      </c>
      <c r="G17" s="18">
        <f>VLOOKUP(CONCATENATE($A17,Lookups!$C$3),post_data_scot,6,0)</f>
        <v>9.6833718483771936</v>
      </c>
      <c r="H17" s="18">
        <f>VLOOKUP(CONCATENATE($A17,Lookups!$C$3),post_data_scot,7,0)</f>
        <v>2.8817300727761874</v>
      </c>
      <c r="I17" s="18">
        <f>VLOOKUP(CONCATENATE($A17,Lookups!$C$3),post_data_scot,8,0)</f>
        <v>0.38802469561618319</v>
      </c>
      <c r="J17" s="18">
        <f>VLOOKUP(CONCATENATE($A17,Lookups!$C$3),post_data_scot,9,0)</f>
        <v>11.32859655778981</v>
      </c>
      <c r="K17" s="18">
        <f>VLOOKUP(CONCATENATE($A17,Lookups!$C$3),post_data_scot,10,0)</f>
        <v>15.308867657710481</v>
      </c>
      <c r="L17" s="18" t="e">
        <f>VLOOKUP(CONCATENATE($A17,Lookups!$C$3),data_5scot,11,0)</f>
        <v>#NAME?</v>
      </c>
      <c r="M17" s="18"/>
      <c r="N17" s="18">
        <f>VLOOKUP(CONCATENATE($A17,Lookups!$C$3),post_data_scot,12,0)</f>
        <v>22.458869382264684</v>
      </c>
    </row>
    <row r="18" spans="1:14">
      <c r="A18" s="15">
        <v>2009</v>
      </c>
      <c r="B18" s="17">
        <v>2009</v>
      </c>
      <c r="D18" s="68">
        <f>VLOOKUP(CONCATENATE($A18,Lookups!$C$3),post_data_scot,4,0)</f>
        <v>58387</v>
      </c>
      <c r="F18" s="18">
        <f>VLOOKUP(CONCATENATE($A18,Lookups!$C$3),post_data_scot,5,0)</f>
        <v>60.486067103978627</v>
      </c>
      <c r="G18" s="18">
        <f>VLOOKUP(CONCATENATE($A18,Lookups!$C$3),post_data_scot,6,0)</f>
        <v>9.7162039495093087</v>
      </c>
      <c r="H18" s="18">
        <f>VLOOKUP(CONCATENATE($A18,Lookups!$C$3),post_data_scot,7,0)</f>
        <v>3.2712761402366968</v>
      </c>
      <c r="I18" s="18">
        <f>VLOOKUP(CONCATENATE($A18,Lookups!$C$3),post_data_scot,8,0)</f>
        <v>0.42475208522445063</v>
      </c>
      <c r="J18" s="18">
        <f>VLOOKUP(CONCATENATE($A18,Lookups!$C$3),post_data_scot,9,0)</f>
        <v>10.63592923082193</v>
      </c>
      <c r="K18" s="18">
        <f>VLOOKUP(CONCATENATE($A18,Lookups!$C$3),post_data_scot,10,0)</f>
        <v>15.428091869765531</v>
      </c>
      <c r="L18" s="18" t="e">
        <f>VLOOKUP(CONCATENATE($A18,Lookups!$C$3),data_5scot,11,0)</f>
        <v>#NAME?</v>
      </c>
      <c r="M18" s="18"/>
      <c r="N18" s="18">
        <f>VLOOKUP(CONCATENATE($A18,Lookups!$C$3),post_data_scot,12,0)</f>
        <v>21.775395207837363</v>
      </c>
    </row>
    <row r="19" spans="1:14">
      <c r="A19" s="15">
        <v>2008</v>
      </c>
      <c r="B19" s="17">
        <v>2008</v>
      </c>
      <c r="D19" s="68">
        <f>VLOOKUP(CONCATENATE($A19,Lookups!$C$3),post_data_scot,4,0)</f>
        <v>57850</v>
      </c>
      <c r="F19" s="18">
        <f>VLOOKUP(CONCATENATE($A19,Lookups!$C$3),post_data_scot,5,0)</f>
        <v>60.829732065687125</v>
      </c>
      <c r="G19" s="18">
        <f>VLOOKUP(CONCATENATE($A19,Lookups!$C$3),post_data_scot,6,0)</f>
        <v>9.2981849611063101</v>
      </c>
      <c r="H19" s="18">
        <f>VLOOKUP(CONCATENATE($A19,Lookups!$C$3),post_data_scot,7,0)</f>
        <v>3.5108038029386344</v>
      </c>
      <c r="I19" s="18">
        <f>VLOOKUP(CONCATENATE($A19,Lookups!$C$3),post_data_scot,8,0)</f>
        <v>0.43906655142610201</v>
      </c>
      <c r="J19" s="18">
        <f>VLOOKUP(CONCATENATE($A19,Lookups!$C$3),post_data_scot,9,0)</f>
        <v>10.715643906655142</v>
      </c>
      <c r="K19" s="18">
        <f>VLOOKUP(CONCATENATE($A19,Lookups!$C$3),post_data_scot,10,0)</f>
        <v>15.152981849611063</v>
      </c>
      <c r="L19" s="18" t="e">
        <f>VLOOKUP(CONCATENATE($A19,Lookups!$C$3),data_5scot,11,0)</f>
        <v>#NAME?</v>
      </c>
      <c r="M19" s="18"/>
      <c r="N19" s="18">
        <f>VLOOKUP(CONCATENATE($A19,Lookups!$C$3),post_data_scot,12,0)</f>
        <v>21.846153846153847</v>
      </c>
    </row>
    <row r="20" spans="1:14">
      <c r="A20" s="15">
        <v>2007</v>
      </c>
      <c r="B20" s="17">
        <v>2007</v>
      </c>
      <c r="D20" s="68">
        <f>VLOOKUP(CONCATENATE($A20,Lookups!$C$3),post_data_scot,4,0)</f>
        <v>54832</v>
      </c>
      <c r="F20" s="18">
        <f>VLOOKUP(CONCATENATE($A20,Lookups!$C$3),post_data_scot,5,0)</f>
        <v>61.619127516778526</v>
      </c>
      <c r="G20" s="18">
        <f>VLOOKUP(CONCATENATE($A20,Lookups!$C$3),post_data_scot,6,0)</f>
        <v>8.4074992704989793</v>
      </c>
      <c r="H20" s="18">
        <f>VLOOKUP(CONCATENATE($A20,Lookups!$C$3),post_data_scot,7,0)</f>
        <v>3.6766851473592066</v>
      </c>
      <c r="I20" s="18">
        <f>VLOOKUP(CONCATENATE($A20,Lookups!$C$3),post_data_scot,8,0)</f>
        <v>0.39940180916253282</v>
      </c>
      <c r="J20" s="18">
        <f>VLOOKUP(CONCATENATE($A20,Lookups!$C$3),post_data_scot,9,0)</f>
        <v>10.366209512693318</v>
      </c>
      <c r="K20" s="18">
        <f>VLOOKUP(CONCATENATE($A20,Lookups!$C$3),post_data_scot,10,0)</f>
        <v>15.496425444995623</v>
      </c>
      <c r="L20" s="18" t="e">
        <f>VLOOKUP(CONCATENATE($A20,Lookups!$C$3),data_5scot,11,0)</f>
        <v>#NAME?</v>
      </c>
      <c r="M20" s="18"/>
      <c r="N20" s="18">
        <f>VLOOKUP(CONCATENATE($A20,Lookups!$C$3),post_data_scot,12,0)</f>
        <v>22.79690691566968</v>
      </c>
    </row>
    <row r="21" spans="1:14">
      <c r="A21" s="15">
        <v>2006</v>
      </c>
      <c r="B21" s="17">
        <v>2006</v>
      </c>
      <c r="D21" s="68">
        <f>VLOOKUP(CONCATENATE($A21,Lookups!$C$3),post_data_scot,4,0)</f>
        <v>52821</v>
      </c>
      <c r="F21" s="18">
        <f>VLOOKUP(CONCATENATE($A21,Lookups!$C$3),post_data_scot,5,0)</f>
        <v>62.119232880861773</v>
      </c>
      <c r="G21" s="18">
        <f>VLOOKUP(CONCATENATE($A21,Lookups!$C$3),post_data_scot,6,0)</f>
        <v>7.5954639253327283</v>
      </c>
      <c r="H21" s="18">
        <f>VLOOKUP(CONCATENATE($A21,Lookups!$C$3),post_data_scot,7,0)</f>
        <v>4.2047670434107651</v>
      </c>
      <c r="I21" s="18">
        <f>VLOOKUP(CONCATENATE($A21,Lookups!$C$3),post_data_scot,8,0)</f>
        <v>0.46193748698434334</v>
      </c>
      <c r="J21" s="18">
        <f>VLOOKUP(CONCATENATE($A21,Lookups!$C$3),post_data_scot,9,0)</f>
        <v>9.6703962439181392</v>
      </c>
      <c r="K21" s="18">
        <f>VLOOKUP(CONCATENATE($A21,Lookups!$C$3),post_data_scot,10,0)</f>
        <v>15.925484182427443</v>
      </c>
      <c r="L21" s="18" t="e">
        <f>VLOOKUP(CONCATENATE($A21,Lookups!$C$3),data_5scot,11,0)</f>
        <v>#NAME?</v>
      </c>
      <c r="M21" s="18"/>
      <c r="N21" s="18">
        <f>VLOOKUP(CONCATENATE($A21,Lookups!$C$3),post_data_scot,12,0)</f>
        <v>24.416425285397853</v>
      </c>
    </row>
    <row r="22" spans="1:14">
      <c r="A22" s="15">
        <v>2005</v>
      </c>
      <c r="B22" s="17">
        <v>2005</v>
      </c>
      <c r="D22" s="68">
        <f>VLOOKUP(CONCATENATE($A22,Lookups!$C$3),post_data_scot,4,0)</f>
        <v>53166</v>
      </c>
      <c r="F22" s="18">
        <f>VLOOKUP(CONCATENATE($A22,Lookups!$C$3),post_data_scot,5,0)</f>
        <v>62.694203062107356</v>
      </c>
      <c r="G22" s="18">
        <f>VLOOKUP(CONCATENATE($A22,Lookups!$C$3),post_data_scot,6,0)</f>
        <v>7.064665387653764</v>
      </c>
      <c r="H22" s="18">
        <f>VLOOKUP(CONCATENATE($A22,Lookups!$C$3),post_data_scot,7,0)</f>
        <v>4.903509761877892</v>
      </c>
      <c r="I22" s="18">
        <f>VLOOKUP(CONCATENATE($A22,Lookups!$C$3),post_data_scot,8,0)</f>
        <v>0.47022533197908439</v>
      </c>
      <c r="J22" s="18">
        <f>VLOOKUP(CONCATENATE($A22,Lookups!$C$3),post_data_scot,9,0)</f>
        <v>9.3819358236466925</v>
      </c>
      <c r="K22" s="18">
        <f>VLOOKUP(CONCATENATE($A22,Lookups!$C$3),post_data_scot,10,0)</f>
        <v>15.461008915472293</v>
      </c>
      <c r="L22" s="18" t="e">
        <f>VLOOKUP(CONCATENATE($A22,Lookups!$C$3),data_5scot,11,0)</f>
        <v>#NAME?</v>
      </c>
      <c r="M22" s="18"/>
      <c r="N22" s="18">
        <f>VLOOKUP(CONCATENATE($A22,Lookups!$C$3),post_data_scot,12,0)</f>
        <v>24.177105669036603</v>
      </c>
    </row>
    <row r="23" spans="1:14">
      <c r="A23" s="15">
        <v>2004</v>
      </c>
      <c r="B23" s="17">
        <v>2004</v>
      </c>
      <c r="D23" s="68">
        <f>VLOOKUP(CONCATENATE($A23,Lookups!$C$3),post_data_scot,4,0)</f>
        <v>52386</v>
      </c>
      <c r="F23" s="18">
        <f>VLOOKUP(CONCATENATE($A23,Lookups!$C$3),post_data_scot,5,0)</f>
        <v>62.83549039819799</v>
      </c>
      <c r="G23" s="18">
        <f>VLOOKUP(CONCATENATE($A23,Lookups!$C$3),post_data_scot,6,0)</f>
        <v>7.074409193295919</v>
      </c>
      <c r="H23" s="18">
        <f>VLOOKUP(CONCATENATE($A23,Lookups!$C$3),post_data_scot,7,0)</f>
        <v>5.1387775359828964</v>
      </c>
      <c r="I23" s="18">
        <f>VLOOKUP(CONCATENATE($A23,Lookups!$C$3),post_data_scot,8,0)</f>
        <v>0.49440690260756692</v>
      </c>
      <c r="J23" s="18">
        <f>VLOOKUP(CONCATENATE($A23,Lookups!$C$3),post_data_scot,9,0)</f>
        <v>9.0234031993280652</v>
      </c>
      <c r="K23" s="18">
        <f>VLOOKUP(CONCATENATE($A23,Lookups!$C$3),post_data_scot,10,0)</f>
        <v>15.414423700988813</v>
      </c>
      <c r="L23" s="18" t="e">
        <f>VLOOKUP(CONCATENATE($A23,Lookups!$C$3),data_5scot,11,0)</f>
        <v>#NAME?</v>
      </c>
      <c r="M23" s="18"/>
      <c r="N23" s="18">
        <f>VLOOKUP(CONCATENATE($A23,Lookups!$C$3),post_data_scot,12,0)</f>
        <v>25.304470660100026</v>
      </c>
    </row>
    <row r="24" spans="1:14">
      <c r="A24" s="15">
        <v>2003</v>
      </c>
      <c r="B24" s="17">
        <v>2003</v>
      </c>
      <c r="D24" s="68">
        <f>VLOOKUP(CONCATENATE($A24,Lookups!$C$3),post_data_scot,4,0)</f>
        <v>50758</v>
      </c>
      <c r="F24" s="18">
        <f>VLOOKUP(CONCATENATE($A24,Lookups!$C$3),post_data_scot,5,0)</f>
        <v>62.547775720083528</v>
      </c>
      <c r="G24" s="18">
        <f>VLOOKUP(CONCATENATE($A24,Lookups!$C$3),post_data_scot,6,0)</f>
        <v>7.2362977264667645</v>
      </c>
      <c r="H24" s="18">
        <f>VLOOKUP(CONCATENATE($A24,Lookups!$C$3),post_data_scot,7,0)</f>
        <v>5.5419835296899009</v>
      </c>
      <c r="I24" s="18">
        <f>VLOOKUP(CONCATENATE($A24,Lookups!$C$3),post_data_scot,8,0)</f>
        <v>0.39599669017691791</v>
      </c>
      <c r="J24" s="18">
        <f>VLOOKUP(CONCATENATE($A24,Lookups!$C$3),post_data_scot,9,0)</f>
        <v>8.8399858150439332</v>
      </c>
      <c r="K24" s="18">
        <f>VLOOKUP(CONCATENATE($A24,Lookups!$C$3),post_data_scot,10,0)</f>
        <v>15.430079987391151</v>
      </c>
      <c r="L24" s="18" t="e">
        <f>VLOOKUP(CONCATENATE($A24,Lookups!$C$3),data_5scot,11,0)</f>
        <v>#NAME?</v>
      </c>
      <c r="M24" s="18"/>
      <c r="N24" s="18">
        <f>VLOOKUP(CONCATENATE($A24,Lookups!$C$3),post_data_scot,12,0)</f>
        <v>26.703179794318139</v>
      </c>
    </row>
    <row r="25" spans="1:14">
      <c r="A25" s="15">
        <v>2002</v>
      </c>
      <c r="B25" s="17">
        <v>2002</v>
      </c>
      <c r="D25" s="68">
        <f>VLOOKUP(CONCATENATE($A25,Lookups!$C$3),post_data_scot,4,0)</f>
        <v>50589</v>
      </c>
      <c r="F25" s="18">
        <f>VLOOKUP(CONCATENATE($A25,Lookups!$C$3),post_data_scot,5,0)</f>
        <v>63.938800925102292</v>
      </c>
      <c r="G25" s="18">
        <f>VLOOKUP(CONCATENATE($A25,Lookups!$C$3),post_data_scot,6,0)</f>
        <v>6.7208286386368581</v>
      </c>
      <c r="H25" s="18">
        <f>VLOOKUP(CONCATENATE($A25,Lookups!$C$3),post_data_scot,7,0)</f>
        <v>5.3450354820217836</v>
      </c>
      <c r="I25" s="18">
        <f>VLOOKUP(CONCATENATE($A25,Lookups!$C$3),post_data_scot,8,0)</f>
        <v>0.51789914803613435</v>
      </c>
      <c r="J25" s="18">
        <f>VLOOKUP(CONCATENATE($A25,Lookups!$C$3),post_data_scot,9,0)</f>
        <v>8.59080037162229</v>
      </c>
      <c r="K25" s="18">
        <f>VLOOKUP(CONCATENATE($A25,Lookups!$C$3),post_data_scot,10,0)</f>
        <v>14.87279843444227</v>
      </c>
      <c r="L25" s="18" t="e">
        <f>VLOOKUP(CONCATENATE($A25,Lookups!$C$3),data_5scot,11,0)</f>
        <v>#NAME?</v>
      </c>
      <c r="M25" s="18"/>
      <c r="N25" s="18">
        <f>VLOOKUP(CONCATENATE($A25,Lookups!$C$3),post_data_scot,12,0)</f>
        <v>27.221332700784757</v>
      </c>
    </row>
    <row r="26" spans="1:14">
      <c r="A26" s="15">
        <v>2001</v>
      </c>
      <c r="B26" s="17">
        <v>2001</v>
      </c>
      <c r="D26" s="68">
        <f>VLOOKUP(CONCATENATE($A26,Lookups!$C$3),post_data_scot,4,0)</f>
        <v>52282</v>
      </c>
      <c r="F26" s="18">
        <f>VLOOKUP(CONCATENATE($A26,Lookups!$C$3),post_data_scot,5,0)</f>
        <v>65.089323285260704</v>
      </c>
      <c r="G26" s="18">
        <f>VLOOKUP(CONCATENATE($A26,Lookups!$C$3),post_data_scot,6,0)</f>
        <v>6.8493936727745686</v>
      </c>
      <c r="H26" s="18">
        <f>VLOOKUP(CONCATENATE($A26,Lookups!$C$3),post_data_scot,7,0)</f>
        <v>5.451206916338319</v>
      </c>
      <c r="I26" s="18">
        <f>VLOOKUP(CONCATENATE($A26,Lookups!$C$3),post_data_scot,8,0)</f>
        <v>0.53173176236563258</v>
      </c>
      <c r="J26" s="18">
        <f>VLOOKUP(CONCATENATE($A26,Lookups!$C$3),post_data_scot,9,0)</f>
        <v>7.9090317891434907</v>
      </c>
      <c r="K26" s="18">
        <f>VLOOKUP(CONCATENATE($A26,Lookups!$C$3),post_data_scot,10,0)</f>
        <v>14.157836349030259</v>
      </c>
      <c r="L26" s="18" t="e">
        <f>VLOOKUP(CONCATENATE($A26,Lookups!$C$3),data_5scot,11,0)</f>
        <v>#NAME?</v>
      </c>
      <c r="M26" s="18"/>
      <c r="N26" s="18">
        <f>VLOOKUP(CONCATENATE($A26,Lookups!$C$3),post_data_scot,12,0)</f>
        <v>26.754906086224707</v>
      </c>
    </row>
    <row r="27" spans="1:14">
      <c r="A27" s="15">
        <v>2000</v>
      </c>
      <c r="B27" s="17">
        <v>2000</v>
      </c>
      <c r="D27" s="68">
        <f>VLOOKUP(CONCATENATE($A27,Lookups!$C$3),post_data_scot,4,0)</f>
        <v>53870</v>
      </c>
      <c r="F27" s="18">
        <f>VLOOKUP(CONCATENATE($A27,Lookups!$C$3),post_data_scot,5,0)</f>
        <v>66.209392983107477</v>
      </c>
      <c r="G27" s="18">
        <f>VLOOKUP(CONCATENATE($A27,Lookups!$C$3),post_data_scot,6,0)</f>
        <v>7.0911453499164656</v>
      </c>
      <c r="H27" s="18">
        <f>VLOOKUP(CONCATENATE($A27,Lookups!$C$3),post_data_scot,7,0)</f>
        <v>5.3202153332095783</v>
      </c>
      <c r="I27" s="18">
        <f>VLOOKUP(CONCATENATE($A27,Lookups!$C$3),post_data_scot,8,0)</f>
        <v>0.58845368479673288</v>
      </c>
      <c r="J27" s="18">
        <f>VLOOKUP(CONCATENATE($A27,Lookups!$C$3),post_data_scot,9,0)</f>
        <v>7.4345646927789124</v>
      </c>
      <c r="K27" s="18">
        <f>VLOOKUP(CONCATENATE($A27,Lookups!$C$3),post_data_scot,10,0)</f>
        <v>13.343233710785224</v>
      </c>
      <c r="L27" s="18" t="e">
        <f>VLOOKUP(CONCATENATE($A27,Lookups!$C$3),data_5scot,11,0)</f>
        <v>#NAME?</v>
      </c>
      <c r="M27" s="18"/>
      <c r="N27" s="18">
        <f>VLOOKUP(CONCATENATE($A27,Lookups!$C$3),post_data_scot,12,0)</f>
        <v>27.425283088917762</v>
      </c>
    </row>
    <row r="28" spans="1:14">
      <c r="A28" s="15">
        <v>1999</v>
      </c>
      <c r="B28" s="17">
        <v>1999</v>
      </c>
      <c r="D28" s="68">
        <f>VLOOKUP(CONCATENATE($A28,Lookups!$C$3),post_data_scot,4,0)</f>
        <v>56266</v>
      </c>
      <c r="F28" s="18">
        <f>VLOOKUP(CONCATENATE($A28,Lookups!$C$3),post_data_scot,5,0)</f>
        <v>67.696299719190989</v>
      </c>
      <c r="G28" s="18">
        <f>VLOOKUP(CONCATENATE($A28,Lookups!$C$3),post_data_scot,6,0)</f>
        <v>7.1108662424910252</v>
      </c>
      <c r="H28" s="18">
        <f>VLOOKUP(CONCATENATE($A28,Lookups!$C$3),post_data_scot,7,0)</f>
        <v>4.8999395727437527</v>
      </c>
      <c r="I28" s="18">
        <f>VLOOKUP(CONCATENATE($A28,Lookups!$C$3),post_data_scot,8,0)</f>
        <v>0.57050438986243912</v>
      </c>
      <c r="J28" s="18">
        <f>VLOOKUP(CONCATENATE($A28,Lookups!$C$3),post_data_scot,9,0)</f>
        <v>7.256602566381118</v>
      </c>
      <c r="K28" s="18">
        <f>VLOOKUP(CONCATENATE($A28,Lookups!$C$3),post_data_scot,10,0)</f>
        <v>12.453346603632745</v>
      </c>
      <c r="L28" s="18" t="e">
        <f>VLOOKUP(CONCATENATE($A28,Lookups!$C$3),data_5scot,11,0)</f>
        <v>#NAME?</v>
      </c>
      <c r="M28" s="18"/>
      <c r="N28" s="18">
        <f>VLOOKUP(CONCATENATE($A28,Lookups!$C$3),post_data_scot,12,0)</f>
        <v>27.048306259552842</v>
      </c>
    </row>
    <row r="29" spans="1:14">
      <c r="A29" s="15">
        <v>1998</v>
      </c>
      <c r="B29" s="17">
        <v>1998</v>
      </c>
      <c r="D29" s="68">
        <f>VLOOKUP(CONCATENATE($A29,Lookups!$C$3),post_data_scot,4,0)</f>
        <v>58078</v>
      </c>
      <c r="F29" s="18">
        <f>VLOOKUP(CONCATENATE($A29,Lookups!$C$3),post_data_scot,5,0)</f>
        <v>69.287854264954035</v>
      </c>
      <c r="G29" s="18">
        <f>VLOOKUP(CONCATENATE($A29,Lookups!$C$3),post_data_scot,6,0)</f>
        <v>7.2695340748648363</v>
      </c>
      <c r="H29" s="18">
        <f>VLOOKUP(CONCATENATE($A29,Lookups!$C$3),post_data_scot,7,0)</f>
        <v>4.2873377182409866</v>
      </c>
      <c r="I29" s="18">
        <f>VLOOKUP(CONCATENATE($A29,Lookups!$C$3),post_data_scot,8,0)</f>
        <v>0.63363063466372815</v>
      </c>
      <c r="J29" s="18">
        <f>VLOOKUP(CONCATENATE($A29,Lookups!$C$3),post_data_scot,9,0)</f>
        <v>6.91311684286649</v>
      </c>
      <c r="K29" s="18">
        <f>VLOOKUP(CONCATENATE($A29,Lookups!$C$3),post_data_scot,10,0)</f>
        <v>11.589586418265093</v>
      </c>
      <c r="L29" s="18" t="e">
        <f>VLOOKUP(CONCATENATE($A29,Lookups!$C$3),data_5scot,11,0)</f>
        <v>#NAME?</v>
      </c>
      <c r="M29" s="18"/>
      <c r="N29" s="18">
        <f>VLOOKUP(CONCATENATE($A29,Lookups!$C$3),post_data_scot,12,0)</f>
        <v>25.517407624229481</v>
      </c>
    </row>
    <row r="30" spans="1:14">
      <c r="A30" s="15">
        <v>1997</v>
      </c>
      <c r="B30" s="17">
        <v>1997</v>
      </c>
      <c r="D30" s="68">
        <f>VLOOKUP(CONCATENATE($A30,Lookups!$C$3),pre_data_scot,4,0)</f>
        <v>57959</v>
      </c>
      <c r="F30" s="18">
        <f>VLOOKUP(CONCATENATE($A30,Lookups!$C$3),pre_data_scot,5,0)</f>
        <v>70.56</v>
      </c>
      <c r="G30" s="18">
        <f>VLOOKUP(CONCATENATE($A30,Lookups!$C$3),pre_data_scot,6,0)</f>
        <v>7.21</v>
      </c>
      <c r="H30" s="18">
        <f>VLOOKUP(CONCATENATE($A30,Lookups!$C$3),pre_data_scot,7,0)</f>
        <v>4.05</v>
      </c>
      <c r="I30" s="18">
        <f>VLOOKUP(CONCATENATE($A30,Lookups!$C$3),pre_data_scot,8,0)</f>
        <v>0.69</v>
      </c>
      <c r="J30" s="18">
        <f>VLOOKUP(CONCATENATE($A30,Lookups!$C$3),pre_data_scot,9,0)</f>
        <v>6.54</v>
      </c>
      <c r="K30" s="18">
        <f>VLOOKUP(CONCATENATE($A30,Lookups!$C$3),pre_data_scot,10,0)</f>
        <v>10.94</v>
      </c>
      <c r="L30" s="18" t="e">
        <f>VLOOKUP(CONCATENATE($A30,Lookups!$C$3),data_5scot,11,0)</f>
        <v>#NAME?</v>
      </c>
      <c r="M30" s="18"/>
      <c r="N30" s="18">
        <f>VLOOKUP(CONCATENATE($A30,Lookups!$C$3),pre_data_scot,12,0)</f>
        <v>23.72</v>
      </c>
    </row>
    <row r="31" spans="1:14">
      <c r="A31" s="15">
        <v>1996</v>
      </c>
      <c r="B31" s="17">
        <v>1996</v>
      </c>
      <c r="D31" s="68">
        <f>VLOOKUP(CONCATENATE($A31,Lookups!$C$3),pre_data_scot,4,0)</f>
        <v>58924</v>
      </c>
      <c r="F31" s="18">
        <f>VLOOKUP(CONCATENATE($A31,Lookups!$C$3),pre_data_scot,5,0)</f>
        <v>71.09</v>
      </c>
      <c r="G31" s="18">
        <f>VLOOKUP(CONCATENATE($A31,Lookups!$C$3),pre_data_scot,6,0)</f>
        <v>7.57</v>
      </c>
      <c r="H31" s="18">
        <f>VLOOKUP(CONCATENATE($A31,Lookups!$C$3),pre_data_scot,7,0)</f>
        <v>3.79</v>
      </c>
      <c r="I31" s="18">
        <f>VLOOKUP(CONCATENATE($A31,Lookups!$C$3),pre_data_scot,8,0)</f>
        <v>0.67</v>
      </c>
      <c r="J31" s="18">
        <f>VLOOKUP(CONCATENATE($A31,Lookups!$C$3),pre_data_scot,9,0)</f>
        <v>6.21</v>
      </c>
      <c r="K31" s="18">
        <f>VLOOKUP(CONCATENATE($A31,Lookups!$C$3),pre_data_scot,10,0)</f>
        <v>10.63</v>
      </c>
      <c r="L31" s="18" t="e">
        <f>VLOOKUP(CONCATENATE($A31,Lookups!$C$3),data_5scot,11,0)</f>
        <v>#NAME?</v>
      </c>
      <c r="M31" s="18"/>
      <c r="N31" s="18">
        <f>VLOOKUP(CONCATENATE($A31,Lookups!$C$3),pre_data_scot,12,0)</f>
        <v>27.1</v>
      </c>
    </row>
    <row r="32" spans="1:14">
      <c r="A32" s="15">
        <v>1995</v>
      </c>
      <c r="B32" s="17">
        <v>1995</v>
      </c>
      <c r="D32" s="68">
        <f>VLOOKUP(CONCATENATE($A32,Lookups!$C$3),pre_data_scot,4,0)</f>
        <v>60261</v>
      </c>
      <c r="F32" s="18">
        <f>VLOOKUP(CONCATENATE($A32,Lookups!$C$3),pre_data_scot,5,0)</f>
        <v>71.209999999999994</v>
      </c>
      <c r="G32" s="18">
        <f>VLOOKUP(CONCATENATE($A32,Lookups!$C$3),pre_data_scot,6,0)</f>
        <v>8.19</v>
      </c>
      <c r="H32" s="18">
        <f>VLOOKUP(CONCATENATE($A32,Lookups!$C$3),pre_data_scot,7,0)</f>
        <v>3.35</v>
      </c>
      <c r="I32" s="18">
        <f>VLOOKUP(CONCATENATE($A32,Lookups!$C$3),pre_data_scot,8,0)</f>
        <v>0.7</v>
      </c>
      <c r="J32" s="18">
        <f>VLOOKUP(CONCATENATE($A32,Lookups!$C$3),pre_data_scot,9,0)</f>
        <v>6.23</v>
      </c>
      <c r="K32" s="18">
        <f>VLOOKUP(CONCATENATE($A32,Lookups!$C$3),pre_data_scot,10,0)</f>
        <v>10.28</v>
      </c>
      <c r="L32" s="18" t="e">
        <f>VLOOKUP(CONCATENATE($A32,Lookups!$C$3),data_5scot,11,0)</f>
        <v>#NAME?</v>
      </c>
      <c r="M32" s="18"/>
      <c r="N32" s="18">
        <f>VLOOKUP(CONCATENATE($A32,Lookups!$C$3),pre_data_scot,12,0)</f>
        <v>24.32</v>
      </c>
    </row>
    <row r="33" spans="1:14">
      <c r="A33" s="15">
        <v>1994</v>
      </c>
      <c r="B33" s="17">
        <v>1994</v>
      </c>
      <c r="D33" s="68">
        <f>VLOOKUP(CONCATENATE($A33,Lookups!$C$3),pre_data_scot,4,0)</f>
        <v>62357</v>
      </c>
      <c r="F33" s="18">
        <f>VLOOKUP(CONCATENATE($A33,Lookups!$C$3),pre_data_scot,5,0)</f>
        <v>71.73</v>
      </c>
      <c r="G33" s="18">
        <f>VLOOKUP(CONCATENATE($A33,Lookups!$C$3),pre_data_scot,6,0)</f>
        <v>8.8000000000000007</v>
      </c>
      <c r="H33" s="18">
        <f>VLOOKUP(CONCATENATE($A33,Lookups!$C$3),pre_data_scot,7,0)</f>
        <v>2.63</v>
      </c>
      <c r="I33" s="18">
        <f>VLOOKUP(CONCATENATE($A33,Lookups!$C$3),pre_data_scot,8,0)</f>
        <v>0.79</v>
      </c>
      <c r="J33" s="18">
        <f>VLOOKUP(CONCATENATE($A33,Lookups!$C$3),pre_data_scot,9,0)</f>
        <v>5.97</v>
      </c>
      <c r="K33" s="18">
        <f>VLOOKUP(CONCATENATE($A33,Lookups!$C$3),pre_data_scot,10,0)</f>
        <v>10.029999999999999</v>
      </c>
      <c r="L33" s="18" t="e">
        <f>VLOOKUP(CONCATENATE($A33,Lookups!$C$3),data_5scot,11,0)</f>
        <v>#NAME?</v>
      </c>
      <c r="M33" s="18"/>
      <c r="N33" s="18">
        <f>VLOOKUP(CONCATENATE($A33,Lookups!$C$3),pre_data_scot,12,0)</f>
        <v>22.23</v>
      </c>
    </row>
    <row r="34" spans="1:14">
      <c r="A34" s="15">
        <v>1993</v>
      </c>
      <c r="B34" s="17">
        <v>1993</v>
      </c>
      <c r="D34" s="68">
        <f>VLOOKUP(CONCATENATE($A34,Lookups!$C$3),pre_data_scot,4,0)</f>
        <v>64027</v>
      </c>
      <c r="F34" s="18">
        <f>VLOOKUP(CONCATENATE($A34,Lookups!$C$3),pre_data_scot,5,0)</f>
        <v>71.22</v>
      </c>
      <c r="G34" s="18">
        <f>VLOOKUP(CONCATENATE($A34,Lookups!$C$3),pre_data_scot,6,0)</f>
        <v>10.24</v>
      </c>
      <c r="H34" s="18">
        <f>VLOOKUP(CONCATENATE($A34,Lookups!$C$3),pre_data_scot,7,0)</f>
        <v>1.86</v>
      </c>
      <c r="I34" s="18">
        <f>VLOOKUP(CONCATENATE($A34,Lookups!$C$3),pre_data_scot,8,0)</f>
        <v>0.85</v>
      </c>
      <c r="J34" s="18">
        <f>VLOOKUP(CONCATENATE($A34,Lookups!$C$3),pre_data_scot,9,0)</f>
        <v>5.99</v>
      </c>
      <c r="K34" s="18">
        <f>VLOOKUP(CONCATENATE($A34,Lookups!$C$3),pre_data_scot,10,0)</f>
        <v>9.82</v>
      </c>
      <c r="L34" s="18" t="e">
        <f>VLOOKUP(CONCATENATE($A34,Lookups!$C$3),data_5scot,11,0)</f>
        <v>#NAME?</v>
      </c>
      <c r="M34" s="18"/>
      <c r="N34" s="18">
        <f>VLOOKUP(CONCATENATE($A34,Lookups!$C$3),pre_data_scot,12,0)</f>
        <v>21.3</v>
      </c>
    </row>
    <row r="35" spans="1:14">
      <c r="A35" s="15">
        <v>1992</v>
      </c>
      <c r="B35" s="17">
        <v>1992</v>
      </c>
      <c r="D35" s="68">
        <f>VLOOKUP(CONCATENATE($A35,Lookups!$C$3),pre_data_scot,4,0)</f>
        <v>66338</v>
      </c>
      <c r="F35" s="18">
        <f>VLOOKUP(CONCATENATE($A35,Lookups!$C$3),pre_data_scot,5,0)</f>
        <v>72.37</v>
      </c>
      <c r="G35" s="18">
        <f>VLOOKUP(CONCATENATE($A35,Lookups!$C$3),pre_data_scot,6,0)</f>
        <v>10.199999999999999</v>
      </c>
      <c r="H35" s="18">
        <f>VLOOKUP(CONCATENATE($A35,Lookups!$C$3),pre_data_scot,7,0)</f>
        <v>1.46</v>
      </c>
      <c r="I35" s="18">
        <f>VLOOKUP(CONCATENATE($A35,Lookups!$C$3),pre_data_scot,8,0)</f>
        <v>0.87</v>
      </c>
      <c r="J35" s="18">
        <f>VLOOKUP(CONCATENATE($A35,Lookups!$C$3),pre_data_scot,9,0)</f>
        <v>5.64</v>
      </c>
      <c r="K35" s="18">
        <f>VLOOKUP(CONCATENATE($A35,Lookups!$C$3),pre_data_scot,10,0)</f>
        <v>9.44</v>
      </c>
      <c r="L35" s="18" t="e">
        <f>VLOOKUP(CONCATENATE($A35,Lookups!$C$3),data_5scot,11,0)</f>
        <v>#NAME?</v>
      </c>
      <c r="M35" s="18"/>
      <c r="N35" s="18">
        <f>VLOOKUP(CONCATENATE($A35,Lookups!$C$3),pre_data_scot,12,0)</f>
        <v>20.99</v>
      </c>
    </row>
    <row r="36" spans="1:14">
      <c r="A36" s="15">
        <v>1991</v>
      </c>
      <c r="B36" s="17">
        <v>1991</v>
      </c>
      <c r="D36" s="68">
        <f>VLOOKUP(CONCATENATE($A36,Lookups!$C$3),pre_data_scot,4,0)</f>
        <v>65562</v>
      </c>
      <c r="F36" s="18">
        <f>VLOOKUP(CONCATENATE($A36,Lookups!$C$3),pre_data_scot,5,0)</f>
        <v>71.89</v>
      </c>
      <c r="G36" s="18">
        <f>VLOOKUP(CONCATENATE($A36,Lookups!$C$3),pre_data_scot,6,0)</f>
        <v>10.74</v>
      </c>
      <c r="H36" s="18">
        <f>VLOOKUP(CONCATENATE($A36,Lookups!$C$3),pre_data_scot,7,0)</f>
        <v>1.24</v>
      </c>
      <c r="I36" s="18">
        <f>VLOOKUP(CONCATENATE($A36,Lookups!$C$3),pre_data_scot,8,0)</f>
        <v>0.93</v>
      </c>
      <c r="J36" s="18">
        <f>VLOOKUP(CONCATENATE($A36,Lookups!$C$3),pre_data_scot,9,0)</f>
        <v>5.51</v>
      </c>
      <c r="K36" s="18">
        <f>VLOOKUP(CONCATENATE($A36,Lookups!$C$3),pre_data_scot,10,0)</f>
        <v>9.65</v>
      </c>
      <c r="L36" s="18" t="e">
        <f>VLOOKUP(CONCATENATE($A36,Lookups!$C$3),data_5scot,11,0)</f>
        <v>#NAME?</v>
      </c>
      <c r="M36" s="18"/>
      <c r="N36" s="18">
        <f>VLOOKUP(CONCATENATE($A36,Lookups!$C$3),pre_data_scot,12,0)</f>
        <v>20.92</v>
      </c>
    </row>
    <row r="37" spans="1:14">
      <c r="A37" s="15">
        <v>1990</v>
      </c>
      <c r="B37" s="17">
        <v>1990</v>
      </c>
      <c r="D37" s="68">
        <f>VLOOKUP(CONCATENATE($A37,Lookups!$C$3),pre_data_scot,4,0)</f>
        <v>63351</v>
      </c>
      <c r="F37" s="18">
        <f>VLOOKUP(CONCATENATE($A37,Lookups!$C$3),pre_data_scot,5,0)</f>
        <v>72.06</v>
      </c>
      <c r="G37" s="18">
        <f>VLOOKUP(CONCATENATE($A37,Lookups!$C$3),pre_data_scot,6,0)</f>
        <v>11.16</v>
      </c>
      <c r="H37" s="18">
        <f>VLOOKUP(CONCATENATE($A37,Lookups!$C$3),pre_data_scot,7,0)</f>
        <v>1.17</v>
      </c>
      <c r="I37" s="18">
        <f>VLOOKUP(CONCATENATE($A37,Lookups!$C$3),pre_data_scot,8,0)</f>
        <v>0.95</v>
      </c>
      <c r="J37" s="18">
        <f>VLOOKUP(CONCATENATE($A37,Lookups!$C$3),pre_data_scot,9,0)</f>
        <v>5.43</v>
      </c>
      <c r="K37" s="18">
        <f>VLOOKUP(CONCATENATE($A37,Lookups!$C$3),pre_data_scot,10,0)</f>
        <v>9.18</v>
      </c>
      <c r="L37" s="18" t="e">
        <f>VLOOKUP(CONCATENATE($A37,Lookups!$C$3),data_5scot,11,0)</f>
        <v>#NAME?</v>
      </c>
      <c r="M37" s="18"/>
      <c r="N37" s="18">
        <f>VLOOKUP(CONCATENATE($A37,Lookups!$C$3),pre_data_scot,12,0)</f>
        <v>21.15</v>
      </c>
    </row>
    <row r="38" spans="1:14">
      <c r="A38" s="15">
        <v>1989</v>
      </c>
      <c r="B38" s="17">
        <v>1989</v>
      </c>
      <c r="D38" s="68">
        <f>VLOOKUP(CONCATENATE($A38,Lookups!$C$3),pre_data_scot,4,0)</f>
        <v>64624</v>
      </c>
      <c r="F38" s="18">
        <f>VLOOKUP(CONCATENATE($A38,Lookups!$C$3),pre_data_scot,5,0)</f>
        <v>72.69</v>
      </c>
      <c r="G38" s="18">
        <f>VLOOKUP(CONCATENATE($A38,Lookups!$C$3),pre_data_scot,6,0)</f>
        <v>11.13</v>
      </c>
      <c r="H38" s="18">
        <f>VLOOKUP(CONCATENATE($A38,Lookups!$C$3),pre_data_scot,7,0)</f>
        <v>0.77</v>
      </c>
      <c r="I38" s="18">
        <f>VLOOKUP(CONCATENATE($A38,Lookups!$C$3),pre_data_scot,8,0)</f>
        <v>0.96</v>
      </c>
      <c r="J38" s="18">
        <f>VLOOKUP(CONCATENATE($A38,Lookups!$C$3),pre_data_scot,9,0)</f>
        <v>5.13</v>
      </c>
      <c r="K38" s="18">
        <f>VLOOKUP(CONCATENATE($A38,Lookups!$C$3),pre_data_scot,10,0)</f>
        <v>9.25</v>
      </c>
      <c r="L38" s="18" t="e">
        <f>VLOOKUP(CONCATENATE($A38,Lookups!$C$3),data_5scot,11,0)</f>
        <v>#NAME?</v>
      </c>
      <c r="M38" s="18"/>
      <c r="N38" s="18">
        <f>VLOOKUP(CONCATENATE($A38,Lookups!$C$3),pre_data_scot,12,0)</f>
        <v>20.37</v>
      </c>
    </row>
    <row r="39" spans="1:14">
      <c r="A39" s="15">
        <v>1988</v>
      </c>
      <c r="B39" s="17">
        <v>1988</v>
      </c>
      <c r="D39" s="68">
        <f>VLOOKUP(CONCATENATE($A39,Lookups!$C$3),pre_data_scot,4,0)</f>
        <v>66222</v>
      </c>
      <c r="F39" s="18">
        <f>VLOOKUP(CONCATENATE($A39,Lookups!$C$3),pre_data_scot,5,0)</f>
        <v>73.67</v>
      </c>
      <c r="G39" s="18">
        <f>VLOOKUP(CONCATENATE($A39,Lookups!$C$3),pre_data_scot,6,0)</f>
        <v>10.62</v>
      </c>
      <c r="H39" s="18">
        <f>VLOOKUP(CONCATENATE($A39,Lookups!$C$3),pre_data_scot,7,0)</f>
        <v>0.57999999999999996</v>
      </c>
      <c r="I39" s="18">
        <f>VLOOKUP(CONCATENATE($A39,Lookups!$C$3),pre_data_scot,8,0)</f>
        <v>1.01</v>
      </c>
      <c r="J39" s="18">
        <f>VLOOKUP(CONCATENATE($A39,Lookups!$C$3),pre_data_scot,9,0)</f>
        <v>5.21</v>
      </c>
      <c r="K39" s="18">
        <f>VLOOKUP(CONCATENATE($A39,Lookups!$C$3),pre_data_scot,10,0)</f>
        <v>8.7799999999999994</v>
      </c>
      <c r="L39" s="18" t="e">
        <f>VLOOKUP(CONCATENATE($A39,Lookups!$C$3),data_5scot,11,0)</f>
        <v>#NAME?</v>
      </c>
      <c r="M39" s="18"/>
      <c r="N39" s="18">
        <f>VLOOKUP(CONCATENATE($A39,Lookups!$C$3),pre_data_scot,12,0)</f>
        <v>21.43</v>
      </c>
    </row>
    <row r="40" spans="1:14">
      <c r="A40" s="15">
        <v>1987</v>
      </c>
      <c r="B40" s="17">
        <v>1987</v>
      </c>
      <c r="D40" s="68">
        <f>VLOOKUP(CONCATENATE($A40,Lookups!$C$3),pre_data_scot,4,0)</f>
        <v>65097</v>
      </c>
      <c r="F40" s="18">
        <f>VLOOKUP(CONCATENATE($A40,Lookups!$C$3),pre_data_scot,5,0)</f>
        <v>74.099999999999994</v>
      </c>
      <c r="G40" s="18">
        <f>VLOOKUP(CONCATENATE($A40,Lookups!$C$3),pre_data_scot,6,0)</f>
        <v>10.67</v>
      </c>
      <c r="H40" s="18">
        <f>VLOOKUP(CONCATENATE($A40,Lookups!$C$3),pre_data_scot,7,0)</f>
        <v>0.52</v>
      </c>
      <c r="I40" s="18">
        <f>VLOOKUP(CONCATENATE($A40,Lookups!$C$3),pre_data_scot,8,0)</f>
        <v>1.1100000000000001</v>
      </c>
      <c r="J40" s="18">
        <f>VLOOKUP(CONCATENATE($A40,Lookups!$C$3),pre_data_scot,9,0)</f>
        <v>5.15</v>
      </c>
      <c r="K40" s="18">
        <f>VLOOKUP(CONCATENATE($A40,Lookups!$C$3),pre_data_scot,10,0)</f>
        <v>8.42</v>
      </c>
      <c r="L40" s="18" t="e">
        <f>VLOOKUP(CONCATENATE($A40,Lookups!$C$3),data_5scot,11,0)</f>
        <v>#NAME?</v>
      </c>
      <c r="M40" s="18"/>
      <c r="N40" s="18">
        <f>VLOOKUP(CONCATENATE($A40,Lookups!$C$3),pre_data_scot,12,0)</f>
        <v>22.05</v>
      </c>
    </row>
    <row r="41" spans="1:14">
      <c r="A41" s="15">
        <v>1986</v>
      </c>
      <c r="B41" s="17">
        <v>1986</v>
      </c>
      <c r="D41" s="68">
        <f>VLOOKUP(CONCATENATE($A41,Lookups!$C$3),pre_data_scot,4,0)</f>
        <v>65129</v>
      </c>
      <c r="F41" s="18">
        <f>VLOOKUP(CONCATENATE($A41,Lookups!$C$3),pre_data_scot,5,0)</f>
        <v>74.22</v>
      </c>
      <c r="G41" s="18">
        <f>VLOOKUP(CONCATENATE($A41,Lookups!$C$3),pre_data_scot,6,0)</f>
        <v>10.96</v>
      </c>
      <c r="H41" s="18">
        <f>VLOOKUP(CONCATENATE($A41,Lookups!$C$3),pre_data_scot,7,0)</f>
        <v>0.31</v>
      </c>
      <c r="I41" s="18">
        <f>VLOOKUP(CONCATENATE($A41,Lookups!$C$3),pre_data_scot,8,0)</f>
        <v>1.05</v>
      </c>
      <c r="J41" s="18">
        <f>VLOOKUP(CONCATENATE($A41,Lookups!$C$3),pre_data_scot,9,0)</f>
        <v>5.29</v>
      </c>
      <c r="K41" s="18">
        <f>VLOOKUP(CONCATENATE($A41,Lookups!$C$3),pre_data_scot,10,0)</f>
        <v>8.17</v>
      </c>
      <c r="L41" s="18" t="e">
        <f>VLOOKUP(CONCATENATE($A41,Lookups!$C$3),data_5scot,11,0)</f>
        <v>#NAME?</v>
      </c>
      <c r="M41" s="18"/>
      <c r="N41" s="18">
        <f>VLOOKUP(CONCATENATE($A41,Lookups!$C$3),pre_data_scot,12,0)</f>
        <v>23.19</v>
      </c>
    </row>
    <row r="42" spans="1:14">
      <c r="A42" s="15">
        <v>1985</v>
      </c>
      <c r="B42" s="17">
        <v>1985</v>
      </c>
      <c r="D42" s="68">
        <f>VLOOKUP(CONCATENATE($A42,Lookups!$C$3),pre_data_scot,4,0)</f>
        <v>64873</v>
      </c>
      <c r="F42" s="18">
        <f>VLOOKUP(CONCATENATE($A42,Lookups!$C$3),pre_data_scot,5,0)</f>
        <v>73.510000000000005</v>
      </c>
      <c r="G42" s="18">
        <f>VLOOKUP(CONCATENATE($A42,Lookups!$C$3),pre_data_scot,6,0)</f>
        <v>11.74</v>
      </c>
      <c r="H42" s="18">
        <f>VLOOKUP(CONCATENATE($A42,Lookups!$C$3),pre_data_scot,7,0)</f>
        <v>0.28999999999999998</v>
      </c>
      <c r="I42" s="18">
        <f>VLOOKUP(CONCATENATE($A42,Lookups!$C$3),pre_data_scot,8,0)</f>
        <v>1.05</v>
      </c>
      <c r="J42" s="18">
        <f>VLOOKUP(CONCATENATE($A42,Lookups!$C$3),pre_data_scot,9,0)</f>
        <v>5.39</v>
      </c>
      <c r="K42" s="18">
        <f>VLOOKUP(CONCATENATE($A42,Lookups!$C$3),pre_data_scot,10,0)</f>
        <v>8</v>
      </c>
      <c r="L42" s="18" t="e">
        <f>VLOOKUP(CONCATENATE($A42,Lookups!$C$3),data_5scot,11,0)</f>
        <v>#NAME?</v>
      </c>
      <c r="M42" s="18"/>
      <c r="N42" s="18">
        <f>VLOOKUP(CONCATENATE($A42,Lookups!$C$3),pre_data_scot,12,0)</f>
        <v>23.22</v>
      </c>
    </row>
    <row r="43" spans="1:14">
      <c r="A43" s="15">
        <v>1984</v>
      </c>
      <c r="B43" s="17">
        <v>1984</v>
      </c>
      <c r="D43" s="68">
        <f>VLOOKUP(CONCATENATE($A43,Lookups!$C$3),pre_data_scot,4,0)</f>
        <v>64038</v>
      </c>
      <c r="F43" s="18">
        <f>VLOOKUP(CONCATENATE($A43,Lookups!$C$3),pre_data_scot,5,0)</f>
        <v>74.12</v>
      </c>
      <c r="G43" s="18">
        <f>VLOOKUP(CONCATENATE($A43,Lookups!$C$3),pre_data_scot,6,0)</f>
        <v>11.52</v>
      </c>
      <c r="H43" s="18">
        <f>VLOOKUP(CONCATENATE($A43,Lookups!$C$3),pre_data_scot,7,0)</f>
        <v>0.26</v>
      </c>
      <c r="I43" s="18">
        <f>VLOOKUP(CONCATENATE($A43,Lookups!$C$3),pre_data_scot,8,0)</f>
        <v>1.26</v>
      </c>
      <c r="J43" s="18">
        <f>VLOOKUP(CONCATENATE($A43,Lookups!$C$3),pre_data_scot,9,0)</f>
        <v>4.95</v>
      </c>
      <c r="K43" s="18">
        <f>VLOOKUP(CONCATENATE($A43,Lookups!$C$3),pre_data_scot,10,0)</f>
        <v>7.86</v>
      </c>
      <c r="L43" s="18" t="e">
        <f>VLOOKUP(CONCATENATE($A43,Lookups!$C$3),data_5scot,11,0)</f>
        <v>#NAME?</v>
      </c>
      <c r="M43" s="18"/>
      <c r="N43" s="18">
        <f>VLOOKUP(CONCATENATE($A43,Lookups!$C$3),pre_data_scot,12,0)</f>
        <v>25.17</v>
      </c>
    </row>
    <row r="44" spans="1:14">
      <c r="A44" s="15">
        <v>1983</v>
      </c>
      <c r="B44" s="17">
        <v>1983</v>
      </c>
      <c r="D44" s="68">
        <f>VLOOKUP(CONCATENATE($A44,Lookups!$C$3),pre_data_scot,4,0)</f>
        <v>64585</v>
      </c>
      <c r="F44" s="18">
        <f>VLOOKUP(CONCATENATE($A44,Lookups!$C$3),pre_data_scot,5,0)</f>
        <v>73.569999999999993</v>
      </c>
      <c r="G44" s="18">
        <f>VLOOKUP(CONCATENATE($A44,Lookups!$C$3),pre_data_scot,6,0)</f>
        <v>11.83</v>
      </c>
      <c r="H44" s="18">
        <f>VLOOKUP(CONCATENATE($A44,Lookups!$C$3),pre_data_scot,7,0)</f>
        <v>0.38</v>
      </c>
      <c r="I44" s="18">
        <f>VLOOKUP(CONCATENATE($A44,Lookups!$C$3),pre_data_scot,8,0)</f>
        <v>1.24</v>
      </c>
      <c r="J44" s="18">
        <f>VLOOKUP(CONCATENATE($A44,Lookups!$C$3),pre_data_scot,9,0)</f>
        <v>4.8899999999999997</v>
      </c>
      <c r="K44" s="18">
        <f>VLOOKUP(CONCATENATE($A44,Lookups!$C$3),pre_data_scot,10,0)</f>
        <v>8.07</v>
      </c>
      <c r="L44" s="18" t="e">
        <f>VLOOKUP(CONCATENATE($A44,Lookups!$C$3),data_5scot,11,0)</f>
        <v>#NAME?</v>
      </c>
      <c r="M44" s="18"/>
      <c r="N44" s="18">
        <f>VLOOKUP(CONCATENATE($A44,Lookups!$C$3),pre_data_scot,12,0)</f>
        <v>25.61</v>
      </c>
    </row>
    <row r="45" spans="1:14">
      <c r="A45" s="15">
        <v>1982</v>
      </c>
      <c r="B45" s="17">
        <v>1982</v>
      </c>
      <c r="D45" s="68">
        <f>VLOOKUP(CONCATENATE($A45,Lookups!$C$3),pre_data_scot,4,0)</f>
        <v>67036</v>
      </c>
      <c r="F45" s="18">
        <f>VLOOKUP(CONCATENATE($A45,Lookups!$C$3),pre_data_scot,5,0)</f>
        <v>73.62</v>
      </c>
      <c r="G45" s="18">
        <f>VLOOKUP(CONCATENATE($A45,Lookups!$C$3),pre_data_scot,6,0)</f>
        <v>12.53</v>
      </c>
      <c r="H45" s="18">
        <f>VLOOKUP(CONCATENATE($A45,Lookups!$C$3),pre_data_scot,7,0)</f>
        <v>0.39</v>
      </c>
      <c r="I45" s="18">
        <f>VLOOKUP(CONCATENATE($A45,Lookups!$C$3),pre_data_scot,8,0)</f>
        <v>1.1599999999999999</v>
      </c>
      <c r="J45" s="18">
        <f>VLOOKUP(CONCATENATE($A45,Lookups!$C$3),pre_data_scot,9,0)</f>
        <v>4.78</v>
      </c>
      <c r="K45" s="18">
        <f>VLOOKUP(CONCATENATE($A45,Lookups!$C$3),pre_data_scot,10,0)</f>
        <v>7.48</v>
      </c>
      <c r="L45" s="18" t="e">
        <f>VLOOKUP(CONCATENATE($A45,Lookups!$C$3),data_5scot,11,0)</f>
        <v>#NAME?</v>
      </c>
      <c r="M45" s="18"/>
      <c r="N45" s="18">
        <f>VLOOKUP(CONCATENATE($A45,Lookups!$C$3),pre_data_scot,12,0)</f>
        <v>27.59</v>
      </c>
    </row>
    <row r="46" spans="1:14">
      <c r="A46" s="15">
        <v>1981</v>
      </c>
      <c r="B46" s="17">
        <v>1981</v>
      </c>
      <c r="D46" s="68">
        <f>VLOOKUP(CONCATENATE($A46,Lookups!$C$3),pre_data_scot,4,0)</f>
        <v>68398</v>
      </c>
      <c r="F46" s="18">
        <f>VLOOKUP(CONCATENATE($A46,Lookups!$C$3),pre_data_scot,5,0)</f>
        <v>73.53</v>
      </c>
      <c r="G46" s="18">
        <f>VLOOKUP(CONCATENATE($A46,Lookups!$C$3),pre_data_scot,6,0)</f>
        <v>12.84</v>
      </c>
      <c r="H46" s="18">
        <f>VLOOKUP(CONCATENATE($A46,Lookups!$C$3),pre_data_scot,7,0)</f>
        <v>0.48</v>
      </c>
      <c r="I46" s="18">
        <f>VLOOKUP(CONCATENATE($A46,Lookups!$C$3),pre_data_scot,8,0)</f>
        <v>1.34</v>
      </c>
      <c r="J46" s="18">
        <f>VLOOKUP(CONCATENATE($A46,Lookups!$C$3),pre_data_scot,9,0)</f>
        <v>5.04</v>
      </c>
      <c r="K46" s="18">
        <f>VLOOKUP(CONCATENATE($A46,Lookups!$C$3),pre_data_scot,10,0)</f>
        <v>6.75</v>
      </c>
      <c r="L46" s="18" t="e">
        <f>VLOOKUP(CONCATENATE($A46,Lookups!$C$3),data_5scot,11,0)</f>
        <v>#NAME?</v>
      </c>
      <c r="M46" s="18"/>
      <c r="N46" s="18">
        <f>VLOOKUP(CONCATENATE($A46,Lookups!$C$3),pre_data_scot,12,0)</f>
        <v>27.19</v>
      </c>
    </row>
    <row r="47" spans="1:14">
      <c r="A47" s="15">
        <v>1980</v>
      </c>
      <c r="B47" s="17">
        <v>1980</v>
      </c>
      <c r="D47" s="68">
        <f>VLOOKUP(CONCATENATE($A47,Lookups!$C$3),pre_data_scot,4,0)</f>
        <v>66857</v>
      </c>
      <c r="F47" s="18">
        <f>VLOOKUP(CONCATENATE($A47,Lookups!$C$3),pre_data_scot,5,0)</f>
        <v>72.81</v>
      </c>
      <c r="G47" s="18">
        <f>VLOOKUP(CONCATENATE($A47,Lookups!$C$3),pre_data_scot,6,0)</f>
        <v>13.69</v>
      </c>
      <c r="H47" s="18">
        <f>VLOOKUP(CONCATENATE($A47,Lookups!$C$3),pre_data_scot,7,0)</f>
        <v>0.42</v>
      </c>
      <c r="I47" s="18">
        <f>VLOOKUP(CONCATENATE($A47,Lookups!$C$3),pre_data_scot,8,0)</f>
        <v>1.46</v>
      </c>
      <c r="J47" s="18">
        <f>VLOOKUP(CONCATENATE($A47,Lookups!$C$3),pre_data_scot,9,0)</f>
        <v>5.64</v>
      </c>
      <c r="K47" s="18">
        <f>VLOOKUP(CONCATENATE($A47,Lookups!$C$3),pre_data_scot,10,0)</f>
        <v>5.93</v>
      </c>
      <c r="L47" s="18" t="e">
        <f>VLOOKUP(CONCATENATE($A47,Lookups!$C$3),data_5scot,11,0)</f>
        <v>#NAME?</v>
      </c>
      <c r="M47" s="18"/>
      <c r="N47" s="18">
        <f>VLOOKUP(CONCATENATE($A47,Lookups!$C$3),pre_data_scot,12,0)</f>
        <v>34.17</v>
      </c>
    </row>
    <row r="48" spans="1:14">
      <c r="A48" s="15">
        <v>1979</v>
      </c>
      <c r="B48" s="17">
        <v>1979</v>
      </c>
      <c r="D48" s="68">
        <f>VLOOKUP(CONCATENATE($A48,Lookups!$C$3),pre_data_scot,4,0)</f>
        <v>64384</v>
      </c>
      <c r="F48" s="18">
        <f>VLOOKUP(CONCATENATE($A48,Lookups!$C$3),pre_data_scot,5,0)</f>
        <v>72.52</v>
      </c>
      <c r="G48" s="18">
        <f>VLOOKUP(CONCATENATE($A48,Lookups!$C$3),pre_data_scot,6,0)</f>
        <v>13.09</v>
      </c>
      <c r="H48" s="18">
        <f>VLOOKUP(CONCATENATE($A48,Lookups!$C$3),pre_data_scot,7,0)</f>
        <v>0.53</v>
      </c>
      <c r="I48" s="18">
        <f>VLOOKUP(CONCATENATE($A48,Lookups!$C$3),pre_data_scot,8,0)</f>
        <v>1.44</v>
      </c>
      <c r="J48" s="18">
        <f>VLOOKUP(CONCATENATE($A48,Lookups!$C$3),pre_data_scot,9,0)</f>
        <v>5.45</v>
      </c>
      <c r="K48" s="18">
        <f>VLOOKUP(CONCATENATE($A48,Lookups!$C$3),pre_data_scot,10,0)</f>
        <v>5.51</v>
      </c>
      <c r="L48" s="18" t="e">
        <f>VLOOKUP(CONCATENATE($A48,Lookups!$C$3),data_5scot,11,0)</f>
        <v>#NAME?</v>
      </c>
      <c r="M48" s="18"/>
      <c r="N48" s="18">
        <f>VLOOKUP(CONCATENATE($A48,Lookups!$C$3),pre_data_scot,12,0)</f>
        <v>38.6</v>
      </c>
    </row>
    <row r="49" spans="1:15">
      <c r="A49" s="15">
        <v>1978</v>
      </c>
      <c r="B49" s="17">
        <v>1978</v>
      </c>
      <c r="D49" s="68">
        <f>VLOOKUP(CONCATENATE($A49,Lookups!$C$3),pre_data_scot,4,0)</f>
        <v>61680</v>
      </c>
      <c r="F49" s="18">
        <f>VLOOKUP(CONCATENATE($A49,Lookups!$C$3),pre_data_scot,5,0)</f>
        <v>74.010000000000005</v>
      </c>
      <c r="G49" s="18">
        <f>VLOOKUP(CONCATENATE($A49,Lookups!$C$3),pre_data_scot,6,0)</f>
        <v>13.04</v>
      </c>
      <c r="H49" s="18">
        <f>VLOOKUP(CONCATENATE($A49,Lookups!$C$3),pre_data_scot,7,0)</f>
        <v>0.46</v>
      </c>
      <c r="I49" s="18">
        <f>VLOOKUP(CONCATENATE($A49,Lookups!$C$3),pre_data_scot,8,0)</f>
        <v>1.62</v>
      </c>
      <c r="J49" s="18">
        <f>VLOOKUP(CONCATENATE($A49,Lookups!$C$3),pre_data_scot,9,0)</f>
        <v>5.55</v>
      </c>
      <c r="K49" s="18">
        <f>VLOOKUP(CONCATENATE($A49,Lookups!$C$3),pre_data_scot,10,0)</f>
        <v>4.62</v>
      </c>
      <c r="L49" s="18" t="e">
        <f>VLOOKUP(CONCATENATE($A49,Lookups!$C$3),data_5scot,11,0)</f>
        <v>#NAME?</v>
      </c>
      <c r="M49" s="18"/>
      <c r="N49" s="18">
        <f>VLOOKUP(CONCATENATE($A49,Lookups!$C$3),pre_data_scot,12,0)</f>
        <v>43.18</v>
      </c>
    </row>
    <row r="50" spans="1:15">
      <c r="A50" s="15">
        <v>1977</v>
      </c>
      <c r="B50" s="17">
        <v>1977</v>
      </c>
      <c r="D50" s="68">
        <f>VLOOKUP(CONCATENATE($A50,Lookups!$C$3),pre_data_scot,4,0)</f>
        <v>61734</v>
      </c>
      <c r="F50" s="18">
        <f>VLOOKUP(CONCATENATE($A50,Lookups!$C$3),pre_data_scot,5,0)</f>
        <v>73.959999999999994</v>
      </c>
      <c r="G50" s="18">
        <f>VLOOKUP(CONCATENATE($A50,Lookups!$C$3),pre_data_scot,6,0)</f>
        <v>13.85</v>
      </c>
      <c r="H50" s="18">
        <f>VLOOKUP(CONCATENATE($A50,Lookups!$C$3),pre_data_scot,7,0)</f>
        <v>0.39</v>
      </c>
      <c r="I50" s="18">
        <f>VLOOKUP(CONCATENATE($A50,Lookups!$C$3),pre_data_scot,8,0)</f>
        <v>1.8</v>
      </c>
      <c r="J50" s="18">
        <f>VLOOKUP(CONCATENATE($A50,Lookups!$C$3),pre_data_scot,9,0)</f>
        <v>5.63</v>
      </c>
      <c r="K50" s="18">
        <f>VLOOKUP(CONCATENATE($A50,Lookups!$C$3),pre_data_scot,10,0)</f>
        <v>4.3600000000000003</v>
      </c>
      <c r="L50" s="18" t="e">
        <f>VLOOKUP(CONCATENATE($A50,Lookups!$C$3),data_5scot,11,0)</f>
        <v>#NAME?</v>
      </c>
      <c r="M50" s="18"/>
      <c r="N50" s="18">
        <f>VLOOKUP(CONCATENATE($A50,Lookups!$C$3),pre_data_scot,12,0)</f>
        <v>43.6</v>
      </c>
    </row>
    <row r="51" spans="1:15">
      <c r="A51" s="15">
        <v>1976</v>
      </c>
      <c r="B51" s="40">
        <v>1976</v>
      </c>
      <c r="C51" s="26"/>
      <c r="D51" s="69">
        <f>VLOOKUP(CONCATENATE($A51,Lookups!$C$3),pre_data_scot,4,0)</f>
        <v>65746</v>
      </c>
      <c r="E51" s="26"/>
      <c r="F51" s="58">
        <f>VLOOKUP(CONCATENATE($A51,Lookups!$C$3),pre_data_scot,5,0)</f>
        <v>75.260000000000005</v>
      </c>
      <c r="G51" s="58">
        <f>VLOOKUP(CONCATENATE($A51,Lookups!$C$3),pre_data_scot,6,0)</f>
        <v>13.43</v>
      </c>
      <c r="H51" s="58">
        <f>VLOOKUP(CONCATENATE($A51,Lookups!$C$3),pre_data_scot,7,0)</f>
        <v>0.55000000000000004</v>
      </c>
      <c r="I51" s="58">
        <f>VLOOKUP(CONCATENATE($A51,Lookups!$C$3),pre_data_scot,8,0)</f>
        <v>2.0699999999999998</v>
      </c>
      <c r="J51" s="58">
        <f>VLOOKUP(CONCATENATE($A51,Lookups!$C$3),pre_data_scot,9,0)</f>
        <v>4.75</v>
      </c>
      <c r="K51" s="58">
        <f>VLOOKUP(CONCATENATE($A51,Lookups!$C$3),pre_data_scot,10,0)</f>
        <v>3.91</v>
      </c>
      <c r="L51" s="58" t="e">
        <f>VLOOKUP(CONCATENATE($A51,Lookups!$C$3),data_5scot,11,0)</f>
        <v>#NAME?</v>
      </c>
      <c r="M51" s="58"/>
      <c r="N51" s="58">
        <f>VLOOKUP(CONCATENATE($A51,Lookups!$C$3),pre_data_scot,12,0)</f>
        <v>47.48</v>
      </c>
      <c r="O51" s="26"/>
    </row>
    <row r="52" spans="1:15" ht="1.5" customHeight="1">
      <c r="B52" s="49"/>
      <c r="C52" s="16"/>
      <c r="D52" s="16"/>
      <c r="E52" s="16"/>
      <c r="F52" s="25"/>
      <c r="G52" s="25"/>
      <c r="H52" s="25"/>
      <c r="I52" s="25"/>
      <c r="J52" s="25"/>
      <c r="K52" s="25"/>
      <c r="L52" s="25"/>
      <c r="M52" s="25"/>
      <c r="N52" s="25"/>
      <c r="O52" s="26"/>
    </row>
    <row r="54" spans="1:15">
      <c r="B54" s="9" t="s">
        <v>263</v>
      </c>
    </row>
    <row r="55" spans="1:15">
      <c r="B55" s="9" t="s">
        <v>264</v>
      </c>
    </row>
    <row r="56" spans="1:15">
      <c r="B56" s="9" t="s">
        <v>1505</v>
      </c>
    </row>
    <row r="57" spans="1:15">
      <c r="B57" s="9" t="s">
        <v>387</v>
      </c>
    </row>
    <row r="58" spans="1:15">
      <c r="B58" s="9"/>
    </row>
    <row r="59" spans="1:15">
      <c r="B59" s="10" t="s">
        <v>265</v>
      </c>
    </row>
    <row r="60" spans="1:15">
      <c r="B60" s="9" t="s">
        <v>266</v>
      </c>
    </row>
  </sheetData>
  <phoneticPr fontId="8" type="noConversion"/>
  <hyperlinks>
    <hyperlink ref="N3" location="Index!A1" display="Index"/>
  </hyperlinks>
  <pageMargins left="0.37" right="0.2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9"/>
  <sheetViews>
    <sheetView topLeftCell="B1" workbookViewId="0">
      <selection activeCell="B3" sqref="B3"/>
    </sheetView>
  </sheetViews>
  <sheetFormatPr defaultRowHeight="12.75"/>
  <cols>
    <col min="1" max="1" width="6.7109375" style="15" hidden="1" customWidth="1"/>
    <col min="2" max="2" width="6.140625" style="14" customWidth="1"/>
    <col min="3" max="3" width="1.7109375" style="14" customWidth="1"/>
    <col min="4" max="4" width="9.140625" style="14"/>
    <col min="5" max="5" width="1.7109375" style="14" customWidth="1"/>
    <col min="6" max="6" width="14.140625" style="14" customWidth="1"/>
    <col min="7" max="8" width="9.140625" style="14"/>
    <col min="9" max="9" width="15.140625" style="14" bestFit="1" customWidth="1"/>
    <col min="10" max="11" width="11.85546875" style="14" bestFit="1" customWidth="1"/>
    <col min="12" max="12" width="5.7109375" style="14" hidden="1" customWidth="1"/>
    <col min="13" max="13" width="1.7109375" style="14" customWidth="1"/>
    <col min="14" max="16384" width="9.140625" style="14"/>
  </cols>
  <sheetData>
    <row r="1" spans="1:14" ht="14.25">
      <c r="B1" s="1" t="s">
        <v>1981</v>
      </c>
      <c r="C1" s="13"/>
      <c r="D1" s="13"/>
      <c r="E1" s="13"/>
      <c r="F1" s="13"/>
      <c r="G1" s="13"/>
      <c r="H1" s="13"/>
      <c r="I1" s="13"/>
      <c r="J1" s="15"/>
    </row>
    <row r="2" spans="1:14">
      <c r="B2" s="4" t="s">
        <v>240</v>
      </c>
      <c r="C2" s="16"/>
      <c r="D2" s="16"/>
      <c r="E2" s="16"/>
      <c r="F2" s="16"/>
      <c r="G2" s="16"/>
      <c r="H2" s="16"/>
      <c r="I2" s="16"/>
    </row>
    <row r="3" spans="1:14">
      <c r="N3" s="38" t="s">
        <v>1299</v>
      </c>
    </row>
    <row r="5" spans="1:14">
      <c r="B5" s="12" t="s">
        <v>1976</v>
      </c>
      <c r="H5" s="12" t="s">
        <v>1327</v>
      </c>
    </row>
    <row r="8" spans="1:14">
      <c r="F8" s="87" t="s">
        <v>1980</v>
      </c>
      <c r="G8" s="16"/>
      <c r="H8" s="16"/>
      <c r="I8" s="16"/>
      <c r="J8" s="16"/>
      <c r="K8" s="16"/>
      <c r="L8" s="16"/>
      <c r="M8" s="16"/>
      <c r="N8" s="16"/>
    </row>
    <row r="9" spans="1:14" ht="25.5">
      <c r="B9" s="16"/>
      <c r="D9" s="65" t="s">
        <v>1974</v>
      </c>
      <c r="E9" s="33"/>
      <c r="F9" s="32" t="s">
        <v>241</v>
      </c>
      <c r="G9" s="32" t="s">
        <v>242</v>
      </c>
      <c r="H9" s="34" t="s">
        <v>243</v>
      </c>
      <c r="I9" s="34" t="s">
        <v>174</v>
      </c>
      <c r="J9" s="35" t="s">
        <v>244</v>
      </c>
      <c r="K9" s="35" t="s">
        <v>245</v>
      </c>
      <c r="L9" s="34" t="s">
        <v>246</v>
      </c>
      <c r="M9" s="6"/>
      <c r="N9" s="32" t="s">
        <v>247</v>
      </c>
    </row>
    <row r="10" spans="1:14">
      <c r="B10" s="26"/>
      <c r="D10" s="20"/>
      <c r="E10" s="20"/>
      <c r="F10" s="20"/>
      <c r="G10" s="20"/>
      <c r="H10" s="27"/>
      <c r="I10" s="27"/>
      <c r="J10" s="28"/>
      <c r="K10" s="28"/>
      <c r="L10" s="27"/>
      <c r="N10" s="20"/>
    </row>
    <row r="11" spans="1:14" ht="14.25">
      <c r="A11" s="15">
        <v>2016</v>
      </c>
      <c r="B11" s="40" t="s">
        <v>1892</v>
      </c>
      <c r="D11" s="70">
        <f>IF(ISERROR(VLOOKUP(CONCATENATE($A11,Lookups!$M$3,Lookups!$C$3),post_data_hb,5,FALSE)),"-",VLOOKUP(CONCATENATE($A11,Lookups!$M$3,Lookups!$C$3),post_data_hb,5,FALSE))</f>
        <v>54336</v>
      </c>
      <c r="E11" s="41"/>
      <c r="F11" s="42">
        <f>IF(ISERROR(VLOOKUP(CONCATENATE($A11,Lookups!$M$3,Lookups!$C$3),post_data_hb,6,FALSE)),"-",VLOOKUP(CONCATENATE($A11,Lookups!$M$3,Lookups!$C$3),post_data_hb,6,FALSE))</f>
        <v>55.289310954063609</v>
      </c>
      <c r="G11" s="42">
        <f>IF(ISERROR(VLOOKUP(CONCATENATE($A11,Lookups!$M$3,Lookups!$C$3),post_data_hb,7,FALSE)),"-",VLOOKUP(CONCATENATE($A11,Lookups!$M$3,Lookups!$C$3),post_data_hb,7,FALSE))</f>
        <v>9.1283863368669014</v>
      </c>
      <c r="H11" s="42">
        <f>IF(ISERROR(VLOOKUP(CONCATENATE($A11,Lookups!$M$3,Lookups!$C$3),post_data_hb,8,FALSE)),"-",VLOOKUP(CONCATENATE($A11,Lookups!$M$3,Lookups!$C$3),post_data_hb,8,FALSE))</f>
        <v>2.9023115429917552</v>
      </c>
      <c r="I11" s="42">
        <f>IF(ISERROR(VLOOKUP(CONCATENATE($A11,Lookups!$M$3,Lookups!$C$3),post_data_hb,9,FALSE)),"-",VLOOKUP(CONCATENATE($A11,Lookups!$M$3,Lookups!$C$3),post_data_hb,9,FALSE))</f>
        <v>0.27237926972909304</v>
      </c>
      <c r="J11" s="42">
        <f>IF(ISERROR(VLOOKUP(CONCATENATE($A11,Lookups!$M$3,Lookups!$C$3),post_data_hb,10,FALSE)),"-",VLOOKUP(CONCATENATE($A11,Lookups!$M$3,Lookups!$C$3),post_data_hb,10,FALSE))</f>
        <v>14.958775029446409</v>
      </c>
      <c r="K11" s="42">
        <f>IF(ISERROR(VLOOKUP(CONCATENATE($A11,Lookups!$M$3,Lookups!$C$3),post_data_hb,11,FALSE)),"-",VLOOKUP(CONCATENATE($A11,Lookups!$M$3,Lookups!$C$3),post_data_hb,11,FALSE))</f>
        <v>17.41386925795053</v>
      </c>
      <c r="L11" s="42" t="e">
        <f>VLOOKUP(CONCATENATE($A11,Lookups!$M$3,Lookups!$C$3),data5_hb,12,0)</f>
        <v>#NAME?</v>
      </c>
      <c r="M11" s="42"/>
      <c r="N11" s="42">
        <f>IF(ISERROR(VLOOKUP(CONCATENATE($A11,Lookups!$M$3,Lookups!$C$3),post_data_hb,13,FALSE)),"-",VLOOKUP(CONCATENATE($A11,Lookups!$M$3,Lookups!$C$3),post_data_hb,13,FALSE))</f>
        <v>30.894802709069491</v>
      </c>
    </row>
    <row r="12" spans="1:14">
      <c r="A12" s="15">
        <v>2015</v>
      </c>
      <c r="B12" s="40">
        <v>2015</v>
      </c>
      <c r="D12" s="70">
        <f>IF(ISERROR(VLOOKUP(CONCATENATE($A12,Lookups!$M$3,Lookups!$C$3),post_data_hb,5,FALSE)),"-",VLOOKUP(CONCATENATE($A12,Lookups!$M$3,Lookups!$C$3),post_data_hb,5,FALSE))</f>
        <v>54765</v>
      </c>
      <c r="E12" s="41"/>
      <c r="F12" s="42">
        <f>IF(ISERROR(VLOOKUP(CONCATENATE($A12,Lookups!$M$3,Lookups!$C$3),post_data_hb,6,FALSE)),"-",VLOOKUP(CONCATENATE($A12,Lookups!$M$3,Lookups!$C$3),post_data_hb,6,FALSE))</f>
        <v>56.072308956450293</v>
      </c>
      <c r="G12" s="42">
        <f>IF(ISERROR(VLOOKUP(CONCATENATE($A12,Lookups!$M$3,Lookups!$C$3),post_data_hb,7,FALSE)),"-",VLOOKUP(CONCATENATE($A12,Lookups!$M$3,Lookups!$C$3),post_data_hb,7,FALSE))</f>
        <v>9.6192823883867433</v>
      </c>
      <c r="H12" s="42">
        <f>IF(ISERROR(VLOOKUP(CONCATENATE($A12,Lookups!$M$3,Lookups!$C$3),post_data_hb,8,FALSE)),"-",VLOOKUP(CONCATENATE($A12,Lookups!$M$3,Lookups!$C$3),post_data_hb,8,FALSE))</f>
        <v>2.7426275906144433</v>
      </c>
      <c r="I12" s="42">
        <f>IF(ISERROR(VLOOKUP(CONCATENATE($A12,Lookups!$M$3,Lookups!$C$3),post_data_hb,9,FALSE)),"-",VLOOKUP(CONCATENATE($A12,Lookups!$M$3,Lookups!$C$3),post_data_hb,9,FALSE))</f>
        <v>0.35424084725645943</v>
      </c>
      <c r="J12" s="42">
        <f>IF(ISERROR(VLOOKUP(CONCATENATE($A12,Lookups!$M$3,Lookups!$C$3),post_data_hb,10,FALSE)),"-",VLOOKUP(CONCATENATE($A12,Lookups!$M$3,Lookups!$C$3),post_data_hb,10,FALSE))</f>
        <v>14.111202410298548</v>
      </c>
      <c r="K12" s="42">
        <f>IF(ISERROR(VLOOKUP(CONCATENATE($A12,Lookups!$M$3,Lookups!$C$3),post_data_hb,11,FALSE)),"-",VLOOKUP(CONCATENATE($A12,Lookups!$M$3,Lookups!$C$3),post_data_hb,11,FALSE))</f>
        <v>17.08207796950607</v>
      </c>
      <c r="L12" s="42" t="e">
        <f>VLOOKUP(CONCATENATE($A12,Lookups!$M$3,Lookups!$C$3),data5_hb,12,0)</f>
        <v>#NAME?</v>
      </c>
      <c r="M12" s="42"/>
      <c r="N12" s="42">
        <f>IF(ISERROR(VLOOKUP(CONCATENATE($A12,Lookups!$M$3,Lookups!$C$3),post_data_hb,13,FALSE)),"-",VLOOKUP(CONCATENATE($A12,Lookups!$M$3,Lookups!$C$3),post_data_hb,13,FALSE))</f>
        <v>29.166438418698075</v>
      </c>
    </row>
    <row r="13" spans="1:14">
      <c r="A13" s="15">
        <v>2014</v>
      </c>
      <c r="B13" s="17">
        <v>2014</v>
      </c>
      <c r="D13" s="70">
        <f>IF(ISERROR(VLOOKUP(CONCATENATE($A13,Lookups!$M$3,Lookups!$C$3),post_data_hb,5,FALSE)),"-",VLOOKUP(CONCATENATE($A13,Lookups!$M$3,Lookups!$C$3),post_data_hb,5,FALSE))</f>
        <v>54419</v>
      </c>
      <c r="E13" s="41"/>
      <c r="F13" s="42">
        <f>IF(ISERROR(VLOOKUP(CONCATENATE($A13,Lookups!$M$3,Lookups!$C$3),post_data_hb,6,FALSE)),"-",VLOOKUP(CONCATENATE($A13,Lookups!$M$3,Lookups!$C$3),post_data_hb,6,FALSE))</f>
        <v>57.184071739649752</v>
      </c>
      <c r="G13" s="42">
        <f>IF(ISERROR(VLOOKUP(CONCATENATE($A13,Lookups!$M$3,Lookups!$C$3),post_data_hb,7,FALSE)),"-",VLOOKUP(CONCATENATE($A13,Lookups!$M$3,Lookups!$C$3),post_data_hb,7,FALSE))</f>
        <v>9.4231794042521919</v>
      </c>
      <c r="H13" s="42">
        <f>IF(ISERROR(VLOOKUP(CONCATENATE($A13,Lookups!$M$3,Lookups!$C$3),post_data_hb,8,FALSE)),"-",VLOOKUP(CONCATENATE($A13,Lookups!$M$3,Lookups!$C$3),post_data_hb,8,FALSE))</f>
        <v>2.8850217754828278</v>
      </c>
      <c r="I13" s="42">
        <f>IF(ISERROR(VLOOKUP(CONCATENATE($A13,Lookups!$M$3,Lookups!$C$3),post_data_hb,9,FALSE)),"-",VLOOKUP(CONCATENATE($A13,Lookups!$M$3,Lookups!$C$3),post_data_hb,9,FALSE))</f>
        <v>0.32157886032451899</v>
      </c>
      <c r="J13" s="42">
        <f>IF(ISERROR(VLOOKUP(CONCATENATE($A13,Lookups!$M$3,Lookups!$C$3),post_data_hb,10,FALSE)),"-",VLOOKUP(CONCATENATE($A13,Lookups!$M$3,Lookups!$C$3),post_data_hb,10,FALSE))</f>
        <v>13.465885076903286</v>
      </c>
      <c r="K13" s="42">
        <f>IF(ISERROR(VLOOKUP(CONCATENATE($A13,Lookups!$M$3,Lookups!$C$3),post_data_hb,11,FALSE)),"-",VLOOKUP(CONCATENATE($A13,Lookups!$M$3,Lookups!$C$3),post_data_hb,11,FALSE))</f>
        <v>16.696374428049026</v>
      </c>
      <c r="L13" s="42" t="e">
        <f>VLOOKUP(CONCATENATE($A13,Lookups!$M$3,Lookups!$C$3),data5_hb,12,0)</f>
        <v>#NAME?</v>
      </c>
      <c r="M13" s="42"/>
      <c r="N13" s="42">
        <f>IF(ISERROR(VLOOKUP(CONCATENATE($A13,Lookups!$M$3,Lookups!$C$3),post_data_hb,13,FALSE)),"-",VLOOKUP(CONCATENATE($A13,Lookups!$M$3,Lookups!$C$3),post_data_hb,13,FALSE))</f>
        <v>27.488560980539884</v>
      </c>
    </row>
    <row r="14" spans="1:14" ht="12.75" customHeight="1">
      <c r="A14" s="15">
        <v>2013</v>
      </c>
      <c r="B14" s="17">
        <v>2013</v>
      </c>
      <c r="D14" s="70">
        <f>IF(ISERROR(VLOOKUP(CONCATENATE($A14,Lookups!$M$3,Lookups!$C$3),post_data_hb,5,FALSE)),"-",VLOOKUP(CONCATENATE($A14,Lookups!$M$3,Lookups!$C$3),post_data_hb,5,FALSE))</f>
        <v>56213</v>
      </c>
      <c r="E14" s="41"/>
      <c r="F14" s="42">
        <f>IF(ISERROR(VLOOKUP(CONCATENATE($A14,Lookups!$M$3,Lookups!$C$3),post_data_hb,6,FALSE)),"-",VLOOKUP(CONCATENATE($A14,Lookups!$M$3,Lookups!$C$3),post_data_hb,6,FALSE))</f>
        <v>58.657250102289503</v>
      </c>
      <c r="G14" s="42">
        <f>IF(ISERROR(VLOOKUP(CONCATENATE($A14,Lookups!$M$3,Lookups!$C$3),post_data_hb,7,FALSE)),"-",VLOOKUP(CONCATENATE($A14,Lookups!$M$3,Lookups!$C$3),post_data_hb,7,FALSE))</f>
        <v>9.7575293971145456</v>
      </c>
      <c r="H14" s="42">
        <f>IF(ISERROR(VLOOKUP(CONCATENATE($A14,Lookups!$M$3,Lookups!$C$3),post_data_hb,8,FALSE)),"-",VLOOKUP(CONCATENATE($A14,Lookups!$M$3,Lookups!$C$3),post_data_hb,8,FALSE))</f>
        <v>2.7431377083592765</v>
      </c>
      <c r="I14" s="42">
        <f>IF(ISERROR(VLOOKUP(CONCATENATE($A14,Lookups!$M$3,Lookups!$C$3),post_data_hb,9,FALSE)),"-",VLOOKUP(CONCATENATE($A14,Lookups!$M$3,Lookups!$C$3),post_data_hb,9,FALSE))</f>
        <v>0.37357906534075747</v>
      </c>
      <c r="J14" s="42">
        <f>IF(ISERROR(VLOOKUP(CONCATENATE($A14,Lookups!$M$3,Lookups!$C$3),post_data_hb,10,FALSE)),"-",VLOOKUP(CONCATENATE($A14,Lookups!$M$3,Lookups!$C$3),post_data_hb,10,FALSE))</f>
        <v>12.755056659491576</v>
      </c>
      <c r="K14" s="42">
        <f>IF(ISERROR(VLOOKUP(CONCATENATE($A14,Lookups!$M$3,Lookups!$C$3),post_data_hb,11,FALSE)),"-",VLOOKUP(CONCATENATE($A14,Lookups!$M$3,Lookups!$C$3),post_data_hb,11,FALSE))</f>
        <v>15.683204952591037</v>
      </c>
      <c r="L14" s="42" t="e">
        <f>VLOOKUP(CONCATENATE($A14,Lookups!$M$3,Lookups!$C$3),data5_hb,12,0)</f>
        <v>#NAME?</v>
      </c>
      <c r="M14" s="42"/>
      <c r="N14" s="42">
        <f>IF(ISERROR(VLOOKUP(CONCATENATE($A14,Lookups!$M$3,Lookups!$C$3),post_data_hb,13,FALSE)),"-",VLOOKUP(CONCATENATE($A14,Lookups!$M$3,Lookups!$C$3),post_data_hb,13,FALSE))</f>
        <v>25.390923807660148</v>
      </c>
    </row>
    <row r="15" spans="1:14" ht="12.75" customHeight="1">
      <c r="A15" s="15">
        <v>2012</v>
      </c>
      <c r="B15" s="40">
        <v>2012</v>
      </c>
      <c r="D15" s="70">
        <f>IF(ISERROR(VLOOKUP(CONCATENATE($A15,Lookups!$M$3,Lookups!$C$3),post_data_hb,5,FALSE)),"-",VLOOKUP(CONCATENATE($A15,Lookups!$M$3,Lookups!$C$3),post_data_hb,5,FALSE))</f>
        <v>57939</v>
      </c>
      <c r="E15" s="41"/>
      <c r="F15" s="42">
        <f>IF(ISERROR(VLOOKUP(CONCATENATE($A15,Lookups!$M$3,Lookups!$C$3),post_data_hb,6,FALSE)),"-",VLOOKUP(CONCATENATE($A15,Lookups!$M$3,Lookups!$C$3),post_data_hb,6,FALSE))</f>
        <v>57.924713923264129</v>
      </c>
      <c r="G15" s="42">
        <f>IF(ISERROR(VLOOKUP(CONCATENATE($A15,Lookups!$M$3,Lookups!$C$3),post_data_hb,7,FALSE)),"-",VLOOKUP(CONCATENATE($A15,Lookups!$M$3,Lookups!$C$3),post_data_hb,7,FALSE))</f>
        <v>9.7067605585184413</v>
      </c>
      <c r="H15" s="42">
        <f>IF(ISERROR(VLOOKUP(CONCATENATE($A15,Lookups!$M$3,Lookups!$C$3),post_data_hb,8,FALSE)),"-",VLOOKUP(CONCATENATE($A15,Lookups!$M$3,Lookups!$C$3),post_data_hb,8,FALSE))</f>
        <v>3.091182105317662</v>
      </c>
      <c r="I15" s="42">
        <f>IF(ISERROR(VLOOKUP(CONCATENATE($A15,Lookups!$M$3,Lookups!$C$3),post_data_hb,9,FALSE)),"-",VLOOKUP(CONCATENATE($A15,Lookups!$M$3,Lookups!$C$3),post_data_hb,9,FALSE))</f>
        <v>0.35209444415678559</v>
      </c>
      <c r="J15" s="42">
        <f>IF(ISERROR(VLOOKUP(CONCATENATE($A15,Lookups!$M$3,Lookups!$C$3),post_data_hb,10,FALSE)),"-",VLOOKUP(CONCATENATE($A15,Lookups!$M$3,Lookups!$C$3),post_data_hb,10,FALSE))</f>
        <v>12.666770223856124</v>
      </c>
      <c r="K15" s="42">
        <f>IF(ISERROR(VLOOKUP(CONCATENATE($A15,Lookups!$M$3,Lookups!$C$3),post_data_hb,11,FALSE)),"-",VLOOKUP(CONCATENATE($A15,Lookups!$M$3,Lookups!$C$3),post_data_hb,11,FALSE))</f>
        <v>16.242945166468182</v>
      </c>
      <c r="L15" s="42" t="e">
        <f>VLOOKUP(CONCATENATE($A15,Lookups!$M$3,Lookups!$C$3),data5_hb,12,0)</f>
        <v>#NAME?</v>
      </c>
      <c r="M15" s="42"/>
      <c r="N15" s="42">
        <f>IF(ISERROR(VLOOKUP(CONCATENATE($A15,Lookups!$M$3,Lookups!$C$3),post_data_hb,13,FALSE)),"-",VLOOKUP(CONCATENATE($A15,Lookups!$M$3,Lookups!$C$3),post_data_hb,13,FALSE))</f>
        <v>23.738759730060927</v>
      </c>
    </row>
    <row r="16" spans="1:14">
      <c r="A16" s="15">
        <v>2011</v>
      </c>
      <c r="B16" s="40">
        <v>2011</v>
      </c>
      <c r="D16" s="70">
        <f>IF(ISERROR(VLOOKUP(CONCATENATE($A16,Lookups!$M$3,Lookups!$C$3),post_data_hb,5,FALSE)),"-",VLOOKUP(CONCATENATE($A16,Lookups!$M$3,Lookups!$C$3),post_data_hb,5,FALSE))</f>
        <v>57644</v>
      </c>
      <c r="E16" s="41"/>
      <c r="F16" s="42">
        <f>IF(ISERROR(VLOOKUP(CONCATENATE($A16,Lookups!$M$3,Lookups!$C$3),post_data_hb,6,FALSE)),"-",VLOOKUP(CONCATENATE($A16,Lookups!$M$3,Lookups!$C$3),post_data_hb,6,FALSE))</f>
        <v>58.984456318090352</v>
      </c>
      <c r="G16" s="42">
        <f>IF(ISERROR(VLOOKUP(CONCATENATE($A16,Lookups!$M$3,Lookups!$C$3),post_data_hb,7,FALSE)),"-",VLOOKUP(CONCATENATE($A16,Lookups!$M$3,Lookups!$C$3),post_data_hb,7,FALSE))</f>
        <v>9.9281798626049547</v>
      </c>
      <c r="H16" s="42">
        <f>IF(ISERROR(VLOOKUP(CONCATENATE($A16,Lookups!$M$3,Lookups!$C$3),post_data_hb,8,FALSE)),"-",VLOOKUP(CONCATENATE($A16,Lookups!$M$3,Lookups!$C$3),post_data_hb,8,FALSE))</f>
        <v>2.8537228506002359</v>
      </c>
      <c r="I16" s="42">
        <f>IF(ISERROR(VLOOKUP(CONCATENATE($A16,Lookups!$M$3,Lookups!$C$3),post_data_hb,9,FALSE)),"-",VLOOKUP(CONCATENATE($A16,Lookups!$M$3,Lookups!$C$3),post_data_hb,9,FALSE))</f>
        <v>0.31746582471722989</v>
      </c>
      <c r="J16" s="42">
        <f>IF(ISERROR(VLOOKUP(CONCATENATE($A16,Lookups!$M$3,Lookups!$C$3),post_data_hb,10,FALSE)),"-",VLOOKUP(CONCATENATE($A16,Lookups!$M$3,Lookups!$C$3),post_data_hb,10,FALSE))</f>
        <v>11.909305391714662</v>
      </c>
      <c r="K16" s="42">
        <f>IF(ISERROR(VLOOKUP(CONCATENATE($A16,Lookups!$M$3,Lookups!$C$3),post_data_hb,11,FALSE)),"-",VLOOKUP(CONCATENATE($A16,Lookups!$M$3,Lookups!$C$3),post_data_hb,11,FALSE))</f>
        <v>15.984317535216155</v>
      </c>
      <c r="L16" s="42" t="e">
        <f>VLOOKUP(CONCATENATE($A16,Lookups!$M$3,Lookups!$C$3),data5_hb,12,0)</f>
        <v>#NAME?</v>
      </c>
      <c r="M16" s="42"/>
      <c r="N16" s="42">
        <f>IF(ISERROR(VLOOKUP(CONCATENATE($A16,Lookups!$M$3,Lookups!$C$3),post_data_hb,13,FALSE)),"-",VLOOKUP(CONCATENATE($A16,Lookups!$M$3,Lookups!$C$3),post_data_hb,13,FALSE))</f>
        <v>22.658038997987649</v>
      </c>
    </row>
    <row r="17" spans="1:14">
      <c r="A17" s="15">
        <v>2010</v>
      </c>
      <c r="B17" s="40">
        <v>2010</v>
      </c>
      <c r="D17" s="70">
        <f>IF(ISERROR(VLOOKUP(CONCATENATE($A17,Lookups!$M$3,Lookups!$C$3),post_data_hb,5,FALSE)),"-",VLOOKUP(CONCATENATE($A17,Lookups!$M$3,Lookups!$C$3),post_data_hb,5,FALSE))</f>
        <v>57986</v>
      </c>
      <c r="E17" s="41"/>
      <c r="F17" s="42">
        <f>IF(ISERROR(VLOOKUP(CONCATENATE($A17,Lookups!$M$3,Lookups!$C$3),post_data_hb,6,FALSE)),"-",VLOOKUP(CONCATENATE($A17,Lookups!$M$3,Lookups!$C$3),post_data_hb,6,FALSE))</f>
        <v>60.388714517297281</v>
      </c>
      <c r="G17" s="42">
        <f>IF(ISERROR(VLOOKUP(CONCATENATE($A17,Lookups!$M$3,Lookups!$C$3),post_data_hb,7,FALSE)),"-",VLOOKUP(CONCATENATE($A17,Lookups!$M$3,Lookups!$C$3),post_data_hb,7,FALSE))</f>
        <v>9.6833718483771936</v>
      </c>
      <c r="H17" s="42">
        <f>IF(ISERROR(VLOOKUP(CONCATENATE($A17,Lookups!$M$3,Lookups!$C$3),post_data_hb,8,FALSE)),"-",VLOOKUP(CONCATENATE($A17,Lookups!$M$3,Lookups!$C$3),post_data_hb,8,FALSE))</f>
        <v>2.8817300727761874</v>
      </c>
      <c r="I17" s="42">
        <f>IF(ISERROR(VLOOKUP(CONCATENATE($A17,Lookups!$M$3,Lookups!$C$3),post_data_hb,9,FALSE)),"-",VLOOKUP(CONCATENATE($A17,Lookups!$M$3,Lookups!$C$3),post_data_hb,9,FALSE))</f>
        <v>0.38802469561618319</v>
      </c>
      <c r="J17" s="42">
        <f>IF(ISERROR(VLOOKUP(CONCATENATE($A17,Lookups!$M$3,Lookups!$C$3),post_data_hb,10,FALSE)),"-",VLOOKUP(CONCATENATE($A17,Lookups!$M$3,Lookups!$C$3),post_data_hb,10,FALSE))</f>
        <v>11.32859655778981</v>
      </c>
      <c r="K17" s="42">
        <f>IF(ISERROR(VLOOKUP(CONCATENATE($A17,Lookups!$M$3,Lookups!$C$3),post_data_hb,11,FALSE)),"-",VLOOKUP(CONCATENATE($A17,Lookups!$M$3,Lookups!$C$3),post_data_hb,11,FALSE))</f>
        <v>15.308867657710481</v>
      </c>
      <c r="L17" s="42" t="e">
        <f>VLOOKUP(CONCATENATE($A17,Lookups!$M$3,Lookups!$C$3),data5_hb,12,0)</f>
        <v>#NAME?</v>
      </c>
      <c r="M17" s="42"/>
      <c r="N17" s="42">
        <f>IF(ISERROR(VLOOKUP(CONCATENATE($A17,Lookups!$M$3,Lookups!$C$3),post_data_hb,13,FALSE)),"-",VLOOKUP(CONCATENATE($A17,Lookups!$M$3,Lookups!$C$3),post_data_hb,13,FALSE))</f>
        <v>22.458869382264684</v>
      </c>
    </row>
    <row r="18" spans="1:14">
      <c r="A18" s="15">
        <v>2009</v>
      </c>
      <c r="B18" s="17">
        <v>2009</v>
      </c>
      <c r="D18" s="70">
        <f>IF(ISERROR(VLOOKUP(CONCATENATE($A18,Lookups!$M$3,Lookups!$C$3),post_data_hb,5,FALSE)),"-",VLOOKUP(CONCATENATE($A18,Lookups!$M$3,Lookups!$C$3),post_data_hb,5,FALSE))</f>
        <v>58387</v>
      </c>
      <c r="E18" s="41"/>
      <c r="F18" s="42">
        <f>IF(ISERROR(VLOOKUP(CONCATENATE($A18,Lookups!$M$3,Lookups!$C$3),post_data_hb,6,FALSE)),"-",VLOOKUP(CONCATENATE($A18,Lookups!$M$3,Lookups!$C$3),post_data_hb,6,FALSE))</f>
        <v>60.486067103978627</v>
      </c>
      <c r="G18" s="42">
        <f>IF(ISERROR(VLOOKUP(CONCATENATE($A18,Lookups!$M$3,Lookups!$C$3),post_data_hb,7,FALSE)),"-",VLOOKUP(CONCATENATE($A18,Lookups!$M$3,Lookups!$C$3),post_data_hb,7,FALSE))</f>
        <v>9.7162039495093087</v>
      </c>
      <c r="H18" s="42">
        <f>IF(ISERROR(VLOOKUP(CONCATENATE($A18,Lookups!$M$3,Lookups!$C$3),post_data_hb,8,FALSE)),"-",VLOOKUP(CONCATENATE($A18,Lookups!$M$3,Lookups!$C$3),post_data_hb,8,FALSE))</f>
        <v>3.2712761402366968</v>
      </c>
      <c r="I18" s="42">
        <f>IF(ISERROR(VLOOKUP(CONCATENATE($A18,Lookups!$M$3,Lookups!$C$3),post_data_hb,9,FALSE)),"-",VLOOKUP(CONCATENATE($A18,Lookups!$M$3,Lookups!$C$3),post_data_hb,9,FALSE))</f>
        <v>0.42475208522445063</v>
      </c>
      <c r="J18" s="42">
        <f>IF(ISERROR(VLOOKUP(CONCATENATE($A18,Lookups!$M$3,Lookups!$C$3),post_data_hb,10,FALSE)),"-",VLOOKUP(CONCATENATE($A18,Lookups!$M$3,Lookups!$C$3),post_data_hb,10,FALSE))</f>
        <v>10.63592923082193</v>
      </c>
      <c r="K18" s="42">
        <f>IF(ISERROR(VLOOKUP(CONCATENATE($A18,Lookups!$M$3,Lookups!$C$3),post_data_hb,11,FALSE)),"-",VLOOKUP(CONCATENATE($A18,Lookups!$M$3,Lookups!$C$3),post_data_hb,11,FALSE))</f>
        <v>15.428091869765531</v>
      </c>
      <c r="L18" s="42" t="e">
        <f>VLOOKUP(CONCATENATE($A18,Lookups!$M$3,Lookups!$C$3),data5_hb,12,0)</f>
        <v>#NAME?</v>
      </c>
      <c r="M18" s="42"/>
      <c r="N18" s="42">
        <f>IF(ISERROR(VLOOKUP(CONCATENATE($A18,Lookups!$M$3,Lookups!$C$3),post_data_hb,13,FALSE)),"-",VLOOKUP(CONCATENATE($A18,Lookups!$M$3,Lookups!$C$3),post_data_hb,13,FALSE))</f>
        <v>21.775395207837363</v>
      </c>
    </row>
    <row r="19" spans="1:14">
      <c r="A19" s="15">
        <v>2008</v>
      </c>
      <c r="B19" s="17">
        <v>2008</v>
      </c>
      <c r="D19" s="70">
        <f>IF(ISERROR(VLOOKUP(CONCATENATE($A19,Lookups!$M$3,Lookups!$C$3),post_data_hb,5,FALSE)),"-",VLOOKUP(CONCATENATE($A19,Lookups!$M$3,Lookups!$C$3),post_data_hb,5,FALSE))</f>
        <v>57850</v>
      </c>
      <c r="E19" s="41"/>
      <c r="F19" s="42">
        <f>IF(ISERROR(VLOOKUP(CONCATENATE($A19,Lookups!$M$3,Lookups!$C$3),post_data_hb,6,FALSE)),"-",VLOOKUP(CONCATENATE($A19,Lookups!$M$3,Lookups!$C$3),post_data_hb,6,FALSE))</f>
        <v>60.829732065687125</v>
      </c>
      <c r="G19" s="42">
        <f>IF(ISERROR(VLOOKUP(CONCATENATE($A19,Lookups!$M$3,Lookups!$C$3),post_data_hb,7,FALSE)),"-",VLOOKUP(CONCATENATE($A19,Lookups!$M$3,Lookups!$C$3),post_data_hb,7,FALSE))</f>
        <v>9.2981849611063101</v>
      </c>
      <c r="H19" s="42">
        <f>IF(ISERROR(VLOOKUP(CONCATENATE($A19,Lookups!$M$3,Lookups!$C$3),post_data_hb,8,FALSE)),"-",VLOOKUP(CONCATENATE($A19,Lookups!$M$3,Lookups!$C$3),post_data_hb,8,FALSE))</f>
        <v>3.5108038029386344</v>
      </c>
      <c r="I19" s="42">
        <f>IF(ISERROR(VLOOKUP(CONCATENATE($A19,Lookups!$M$3,Lookups!$C$3),post_data_hb,9,FALSE)),"-",VLOOKUP(CONCATENATE($A19,Lookups!$M$3,Lookups!$C$3),post_data_hb,9,FALSE))</f>
        <v>0.43906655142610201</v>
      </c>
      <c r="J19" s="42">
        <f>IF(ISERROR(VLOOKUP(CONCATENATE($A19,Lookups!$M$3,Lookups!$C$3),post_data_hb,10,FALSE)),"-",VLOOKUP(CONCATENATE($A19,Lookups!$M$3,Lookups!$C$3),post_data_hb,10,FALSE))</f>
        <v>10.715643906655142</v>
      </c>
      <c r="K19" s="42">
        <f>IF(ISERROR(VLOOKUP(CONCATENATE($A19,Lookups!$M$3,Lookups!$C$3),post_data_hb,11,FALSE)),"-",VLOOKUP(CONCATENATE($A19,Lookups!$M$3,Lookups!$C$3),post_data_hb,11,FALSE))</f>
        <v>15.152981849611063</v>
      </c>
      <c r="L19" s="42" t="e">
        <f>VLOOKUP(CONCATENATE($A19,Lookups!$M$3,Lookups!$C$3),data5_hb,12,0)</f>
        <v>#NAME?</v>
      </c>
      <c r="M19" s="42"/>
      <c r="N19" s="42">
        <f>IF(ISERROR(VLOOKUP(CONCATENATE($A19,Lookups!$M$3,Lookups!$C$3),post_data_hb,13,FALSE)),"-",VLOOKUP(CONCATENATE($A19,Lookups!$M$3,Lookups!$C$3),post_data_hb,13,FALSE))</f>
        <v>21.846153846153847</v>
      </c>
    </row>
    <row r="20" spans="1:14">
      <c r="A20" s="15">
        <v>2007</v>
      </c>
      <c r="B20" s="17">
        <v>2007</v>
      </c>
      <c r="D20" s="70">
        <f>IF(ISERROR(VLOOKUP(CONCATENATE($A20,Lookups!$M$3,Lookups!$C$3),post_data_hb,5,FALSE)),"-",VLOOKUP(CONCATENATE($A20,Lookups!$M$3,Lookups!$C$3),post_data_hb,5,FALSE))</f>
        <v>54832</v>
      </c>
      <c r="E20" s="41"/>
      <c r="F20" s="42">
        <f>IF(ISERROR(VLOOKUP(CONCATENATE($A20,Lookups!$M$3,Lookups!$C$3),post_data_hb,6,FALSE)),"-",VLOOKUP(CONCATENATE($A20,Lookups!$M$3,Lookups!$C$3),post_data_hb,6,FALSE))</f>
        <v>61.619127516778526</v>
      </c>
      <c r="G20" s="42">
        <f>IF(ISERROR(VLOOKUP(CONCATENATE($A20,Lookups!$M$3,Lookups!$C$3),post_data_hb,7,FALSE)),"-",VLOOKUP(CONCATENATE($A20,Lookups!$M$3,Lookups!$C$3),post_data_hb,7,FALSE))</f>
        <v>8.4074992704989793</v>
      </c>
      <c r="H20" s="42">
        <f>IF(ISERROR(VLOOKUP(CONCATENATE($A20,Lookups!$M$3,Lookups!$C$3),post_data_hb,8,FALSE)),"-",VLOOKUP(CONCATENATE($A20,Lookups!$M$3,Lookups!$C$3),post_data_hb,8,FALSE))</f>
        <v>3.6766851473592066</v>
      </c>
      <c r="I20" s="42">
        <f>IF(ISERROR(VLOOKUP(CONCATENATE($A20,Lookups!$M$3,Lookups!$C$3),post_data_hb,9,FALSE)),"-",VLOOKUP(CONCATENATE($A20,Lookups!$M$3,Lookups!$C$3),post_data_hb,9,FALSE))</f>
        <v>0.39940180916253282</v>
      </c>
      <c r="J20" s="42">
        <f>IF(ISERROR(VLOOKUP(CONCATENATE($A20,Lookups!$M$3,Lookups!$C$3),post_data_hb,10,FALSE)),"-",VLOOKUP(CONCATENATE($A20,Lookups!$M$3,Lookups!$C$3),post_data_hb,10,FALSE))</f>
        <v>10.366209512693318</v>
      </c>
      <c r="K20" s="42">
        <f>IF(ISERROR(VLOOKUP(CONCATENATE($A20,Lookups!$M$3,Lookups!$C$3),post_data_hb,11,FALSE)),"-",VLOOKUP(CONCATENATE($A20,Lookups!$M$3,Lookups!$C$3),post_data_hb,11,FALSE))</f>
        <v>15.496425444995623</v>
      </c>
      <c r="L20" s="42" t="e">
        <f>VLOOKUP(CONCATENATE($A20,Lookups!$M$3,Lookups!$C$3),data5_hb,12,0)</f>
        <v>#NAME?</v>
      </c>
      <c r="M20" s="42"/>
      <c r="N20" s="42">
        <f>IF(ISERROR(VLOOKUP(CONCATENATE($A20,Lookups!$M$3,Lookups!$C$3),post_data_hb,13,FALSE)),"-",VLOOKUP(CONCATENATE($A20,Lookups!$M$3,Lookups!$C$3),post_data_hb,13,FALSE))</f>
        <v>22.79690691566968</v>
      </c>
    </row>
    <row r="21" spans="1:14">
      <c r="A21" s="15">
        <v>2006</v>
      </c>
      <c r="B21" s="17">
        <v>2006</v>
      </c>
      <c r="D21" s="70">
        <f>IF(ISERROR(VLOOKUP(CONCATENATE($A21,Lookups!$M$3,Lookups!$C$3),post_data_hb,5,FALSE)),"-",VLOOKUP(CONCATENATE($A21,Lookups!$M$3,Lookups!$C$3),post_data_hb,5,FALSE))</f>
        <v>52821</v>
      </c>
      <c r="E21" s="41"/>
      <c r="F21" s="42">
        <f>IF(ISERROR(VLOOKUP(CONCATENATE($A21,Lookups!$M$3,Lookups!$C$3),post_data_hb,6,FALSE)),"-",VLOOKUP(CONCATENATE($A21,Lookups!$M$3,Lookups!$C$3),post_data_hb,6,FALSE))</f>
        <v>62.119232880861773</v>
      </c>
      <c r="G21" s="42">
        <f>IF(ISERROR(VLOOKUP(CONCATENATE($A21,Lookups!$M$3,Lookups!$C$3),post_data_hb,7,FALSE)),"-",VLOOKUP(CONCATENATE($A21,Lookups!$M$3,Lookups!$C$3),post_data_hb,7,FALSE))</f>
        <v>7.5954639253327283</v>
      </c>
      <c r="H21" s="42">
        <f>IF(ISERROR(VLOOKUP(CONCATENATE($A21,Lookups!$M$3,Lookups!$C$3),post_data_hb,8,FALSE)),"-",VLOOKUP(CONCATENATE($A21,Lookups!$M$3,Lookups!$C$3),post_data_hb,8,FALSE))</f>
        <v>4.2047670434107651</v>
      </c>
      <c r="I21" s="42">
        <f>IF(ISERROR(VLOOKUP(CONCATENATE($A21,Lookups!$M$3,Lookups!$C$3),post_data_hb,9,FALSE)),"-",VLOOKUP(CONCATENATE($A21,Lookups!$M$3,Lookups!$C$3),post_data_hb,9,FALSE))</f>
        <v>0.46193748698434334</v>
      </c>
      <c r="J21" s="42">
        <f>IF(ISERROR(VLOOKUP(CONCATENATE($A21,Lookups!$M$3,Lookups!$C$3),post_data_hb,10,FALSE)),"-",VLOOKUP(CONCATENATE($A21,Lookups!$M$3,Lookups!$C$3),post_data_hb,10,FALSE))</f>
        <v>9.6703962439181392</v>
      </c>
      <c r="K21" s="42">
        <f>IF(ISERROR(VLOOKUP(CONCATENATE($A21,Lookups!$M$3,Lookups!$C$3),post_data_hb,11,FALSE)),"-",VLOOKUP(CONCATENATE($A21,Lookups!$M$3,Lookups!$C$3),post_data_hb,11,FALSE))</f>
        <v>15.925484182427443</v>
      </c>
      <c r="L21" s="42" t="e">
        <f>VLOOKUP(CONCATENATE($A21,Lookups!$M$3,Lookups!$C$3),data5_hb,12,0)</f>
        <v>#NAME?</v>
      </c>
      <c r="M21" s="42"/>
      <c r="N21" s="42">
        <f>IF(ISERROR(VLOOKUP(CONCATENATE($A21,Lookups!$M$3,Lookups!$C$3),post_data_hb,13,FALSE)),"-",VLOOKUP(CONCATENATE($A21,Lookups!$M$3,Lookups!$C$3),post_data_hb,13,FALSE))</f>
        <v>24.416425285397853</v>
      </c>
    </row>
    <row r="22" spans="1:14">
      <c r="A22" s="15">
        <v>2005</v>
      </c>
      <c r="B22" s="17">
        <v>2005</v>
      </c>
      <c r="D22" s="70">
        <f>IF(ISERROR(VLOOKUP(CONCATENATE($A22,Lookups!$M$3,Lookups!$C$3),post_data_hb,5,FALSE)),"-",VLOOKUP(CONCATENATE($A22,Lookups!$M$3,Lookups!$C$3),post_data_hb,5,FALSE))</f>
        <v>53166</v>
      </c>
      <c r="E22" s="41"/>
      <c r="F22" s="42">
        <f>IF(ISERROR(VLOOKUP(CONCATENATE($A22,Lookups!$M$3,Lookups!$C$3),post_data_hb,6,FALSE)),"-",VLOOKUP(CONCATENATE($A22,Lookups!$M$3,Lookups!$C$3),post_data_hb,6,FALSE))</f>
        <v>62.694203062107356</v>
      </c>
      <c r="G22" s="42">
        <f>IF(ISERROR(VLOOKUP(CONCATENATE($A22,Lookups!$M$3,Lookups!$C$3),post_data_hb,7,FALSE)),"-",VLOOKUP(CONCATENATE($A22,Lookups!$M$3,Lookups!$C$3),post_data_hb,7,FALSE))</f>
        <v>7.064665387653764</v>
      </c>
      <c r="H22" s="42">
        <f>IF(ISERROR(VLOOKUP(CONCATENATE($A22,Lookups!$M$3,Lookups!$C$3),post_data_hb,8,FALSE)),"-",VLOOKUP(CONCATENATE($A22,Lookups!$M$3,Lookups!$C$3),post_data_hb,8,FALSE))</f>
        <v>4.903509761877892</v>
      </c>
      <c r="I22" s="42">
        <f>IF(ISERROR(VLOOKUP(CONCATENATE($A22,Lookups!$M$3,Lookups!$C$3),post_data_hb,9,FALSE)),"-",VLOOKUP(CONCATENATE($A22,Lookups!$M$3,Lookups!$C$3),post_data_hb,9,FALSE))</f>
        <v>0.47022533197908439</v>
      </c>
      <c r="J22" s="42">
        <f>IF(ISERROR(VLOOKUP(CONCATENATE($A22,Lookups!$M$3,Lookups!$C$3),post_data_hb,10,FALSE)),"-",VLOOKUP(CONCATENATE($A22,Lookups!$M$3,Lookups!$C$3),post_data_hb,10,FALSE))</f>
        <v>9.3819358236466925</v>
      </c>
      <c r="K22" s="42">
        <f>IF(ISERROR(VLOOKUP(CONCATENATE($A22,Lookups!$M$3,Lookups!$C$3),post_data_hb,11,FALSE)),"-",VLOOKUP(CONCATENATE($A22,Lookups!$M$3,Lookups!$C$3),post_data_hb,11,FALSE))</f>
        <v>15.461008915472293</v>
      </c>
      <c r="L22" s="42" t="e">
        <f>VLOOKUP(CONCATENATE($A22,Lookups!$M$3,Lookups!$C$3),data5_hb,12,0)</f>
        <v>#NAME?</v>
      </c>
      <c r="M22" s="42"/>
      <c r="N22" s="42">
        <f>IF(ISERROR(VLOOKUP(CONCATENATE($A22,Lookups!$M$3,Lookups!$C$3),post_data_hb,13,FALSE)),"-",VLOOKUP(CONCATENATE($A22,Lookups!$M$3,Lookups!$C$3),post_data_hb,13,FALSE))</f>
        <v>24.177105669036603</v>
      </c>
    </row>
    <row r="23" spans="1:14">
      <c r="A23" s="15">
        <v>2004</v>
      </c>
      <c r="B23" s="17">
        <v>2004</v>
      </c>
      <c r="D23" s="70">
        <f>IF(ISERROR(VLOOKUP(CONCATENATE($A23,Lookups!$M$3,Lookups!$C$3),post_data_hb,5,FALSE)),"-",VLOOKUP(CONCATENATE($A23,Lookups!$M$3,Lookups!$C$3),post_data_hb,5,FALSE))</f>
        <v>52386</v>
      </c>
      <c r="E23" s="41"/>
      <c r="F23" s="42">
        <f>IF(ISERROR(VLOOKUP(CONCATENATE($A23,Lookups!$M$3,Lookups!$C$3),post_data_hb,6,FALSE)),"-",VLOOKUP(CONCATENATE($A23,Lookups!$M$3,Lookups!$C$3),post_data_hb,6,FALSE))</f>
        <v>62.83549039819799</v>
      </c>
      <c r="G23" s="42">
        <f>IF(ISERROR(VLOOKUP(CONCATENATE($A23,Lookups!$M$3,Lookups!$C$3),post_data_hb,7,FALSE)),"-",VLOOKUP(CONCATENATE($A23,Lookups!$M$3,Lookups!$C$3),post_data_hb,7,FALSE))</f>
        <v>7.074409193295919</v>
      </c>
      <c r="H23" s="42">
        <f>IF(ISERROR(VLOOKUP(CONCATENATE($A23,Lookups!$M$3,Lookups!$C$3),post_data_hb,8,FALSE)),"-",VLOOKUP(CONCATENATE($A23,Lookups!$M$3,Lookups!$C$3),post_data_hb,8,FALSE))</f>
        <v>5.1387775359828964</v>
      </c>
      <c r="I23" s="42">
        <f>IF(ISERROR(VLOOKUP(CONCATENATE($A23,Lookups!$M$3,Lookups!$C$3),post_data_hb,9,FALSE)),"-",VLOOKUP(CONCATENATE($A23,Lookups!$M$3,Lookups!$C$3),post_data_hb,9,FALSE))</f>
        <v>0.49440690260756692</v>
      </c>
      <c r="J23" s="42">
        <f>IF(ISERROR(VLOOKUP(CONCATENATE($A23,Lookups!$M$3,Lookups!$C$3),post_data_hb,10,FALSE)),"-",VLOOKUP(CONCATENATE($A23,Lookups!$M$3,Lookups!$C$3),post_data_hb,10,FALSE))</f>
        <v>9.0234031993280652</v>
      </c>
      <c r="K23" s="42">
        <f>IF(ISERROR(VLOOKUP(CONCATENATE($A23,Lookups!$M$3,Lookups!$C$3),post_data_hb,11,FALSE)),"-",VLOOKUP(CONCATENATE($A23,Lookups!$M$3,Lookups!$C$3),post_data_hb,11,FALSE))</f>
        <v>15.414423700988813</v>
      </c>
      <c r="L23" s="42" t="e">
        <f>VLOOKUP(CONCATENATE($A23,Lookups!$M$3,Lookups!$C$3),data5_hb,12,0)</f>
        <v>#NAME?</v>
      </c>
      <c r="M23" s="42"/>
      <c r="N23" s="42">
        <f>IF(ISERROR(VLOOKUP(CONCATENATE($A23,Lookups!$M$3,Lookups!$C$3),post_data_hb,13,FALSE)),"-",VLOOKUP(CONCATENATE($A23,Lookups!$M$3,Lookups!$C$3),post_data_hb,13,FALSE))</f>
        <v>25.304470660100026</v>
      </c>
    </row>
    <row r="24" spans="1:14">
      <c r="A24" s="15">
        <v>2003</v>
      </c>
      <c r="B24" s="17">
        <v>2003</v>
      </c>
      <c r="D24" s="70">
        <f>IF(ISERROR(VLOOKUP(CONCATENATE($A24,Lookups!$M$3,Lookups!$C$3),post_data_hb,5,FALSE)),"-",VLOOKUP(CONCATENATE($A24,Lookups!$M$3,Lookups!$C$3),post_data_hb,5,FALSE))</f>
        <v>50758</v>
      </c>
      <c r="E24" s="41"/>
      <c r="F24" s="42">
        <f>IF(ISERROR(VLOOKUP(CONCATENATE($A24,Lookups!$M$3,Lookups!$C$3),post_data_hb,6,FALSE)),"-",VLOOKUP(CONCATENATE($A24,Lookups!$M$3,Lookups!$C$3),post_data_hb,6,FALSE))</f>
        <v>62.547775720083528</v>
      </c>
      <c r="G24" s="42">
        <f>IF(ISERROR(VLOOKUP(CONCATENATE($A24,Lookups!$M$3,Lookups!$C$3),post_data_hb,7,FALSE)),"-",VLOOKUP(CONCATENATE($A24,Lookups!$M$3,Lookups!$C$3),post_data_hb,7,FALSE))</f>
        <v>7.2362977264667645</v>
      </c>
      <c r="H24" s="42">
        <f>IF(ISERROR(VLOOKUP(CONCATENATE($A24,Lookups!$M$3,Lookups!$C$3),post_data_hb,8,FALSE)),"-",VLOOKUP(CONCATENATE($A24,Lookups!$M$3,Lookups!$C$3),post_data_hb,8,FALSE))</f>
        <v>5.5419835296899009</v>
      </c>
      <c r="I24" s="42">
        <f>IF(ISERROR(VLOOKUP(CONCATENATE($A24,Lookups!$M$3,Lookups!$C$3),post_data_hb,9,FALSE)),"-",VLOOKUP(CONCATENATE($A24,Lookups!$M$3,Lookups!$C$3),post_data_hb,9,FALSE))</f>
        <v>0.39599669017691791</v>
      </c>
      <c r="J24" s="42">
        <f>IF(ISERROR(VLOOKUP(CONCATENATE($A24,Lookups!$M$3,Lookups!$C$3),post_data_hb,10,FALSE)),"-",VLOOKUP(CONCATENATE($A24,Lookups!$M$3,Lookups!$C$3),post_data_hb,10,FALSE))</f>
        <v>8.8399858150439332</v>
      </c>
      <c r="K24" s="42">
        <f>IF(ISERROR(VLOOKUP(CONCATENATE($A24,Lookups!$M$3,Lookups!$C$3),post_data_hb,11,FALSE)),"-",VLOOKUP(CONCATENATE($A24,Lookups!$M$3,Lookups!$C$3),post_data_hb,11,FALSE))</f>
        <v>15.430079987391151</v>
      </c>
      <c r="L24" s="42" t="e">
        <f>VLOOKUP(CONCATENATE($A24,Lookups!$M$3,Lookups!$C$3),data5_hb,12,0)</f>
        <v>#NAME?</v>
      </c>
      <c r="M24" s="42"/>
      <c r="N24" s="42">
        <f>IF(ISERROR(VLOOKUP(CONCATENATE($A24,Lookups!$M$3,Lookups!$C$3),post_data_hb,13,FALSE)),"-",VLOOKUP(CONCATENATE($A24,Lookups!$M$3,Lookups!$C$3),post_data_hb,13,FALSE))</f>
        <v>26.703179794318139</v>
      </c>
    </row>
    <row r="25" spans="1:14">
      <c r="A25" s="15">
        <v>2002</v>
      </c>
      <c r="B25" s="17">
        <v>2002</v>
      </c>
      <c r="D25" s="70">
        <f>IF(ISERROR(VLOOKUP(CONCATENATE($A25,Lookups!$M$3,Lookups!$C$3),post_data_hb,5,FALSE)),"-",VLOOKUP(CONCATENATE($A25,Lookups!$M$3,Lookups!$C$3),post_data_hb,5,FALSE))</f>
        <v>50589</v>
      </c>
      <c r="E25" s="41"/>
      <c r="F25" s="42">
        <f>IF(ISERROR(VLOOKUP(CONCATENATE($A25,Lookups!$M$3,Lookups!$C$3),post_data_hb,6,FALSE)),"-",VLOOKUP(CONCATENATE($A25,Lookups!$M$3,Lookups!$C$3),post_data_hb,6,FALSE))</f>
        <v>63.938800925102292</v>
      </c>
      <c r="G25" s="42">
        <f>IF(ISERROR(VLOOKUP(CONCATENATE($A25,Lookups!$M$3,Lookups!$C$3),post_data_hb,7,FALSE)),"-",VLOOKUP(CONCATENATE($A25,Lookups!$M$3,Lookups!$C$3),post_data_hb,7,FALSE))</f>
        <v>6.7208286386368581</v>
      </c>
      <c r="H25" s="42">
        <f>IF(ISERROR(VLOOKUP(CONCATENATE($A25,Lookups!$M$3,Lookups!$C$3),post_data_hb,8,FALSE)),"-",VLOOKUP(CONCATENATE($A25,Lookups!$M$3,Lookups!$C$3),post_data_hb,8,FALSE))</f>
        <v>5.3450354820217836</v>
      </c>
      <c r="I25" s="42">
        <f>IF(ISERROR(VLOOKUP(CONCATENATE($A25,Lookups!$M$3,Lookups!$C$3),post_data_hb,9,FALSE)),"-",VLOOKUP(CONCATENATE($A25,Lookups!$M$3,Lookups!$C$3),post_data_hb,9,FALSE))</f>
        <v>0.51789914803613435</v>
      </c>
      <c r="J25" s="42">
        <f>IF(ISERROR(VLOOKUP(CONCATENATE($A25,Lookups!$M$3,Lookups!$C$3),post_data_hb,10,FALSE)),"-",VLOOKUP(CONCATENATE($A25,Lookups!$M$3,Lookups!$C$3),post_data_hb,10,FALSE))</f>
        <v>8.59080037162229</v>
      </c>
      <c r="K25" s="42">
        <f>IF(ISERROR(VLOOKUP(CONCATENATE($A25,Lookups!$M$3,Lookups!$C$3),post_data_hb,11,FALSE)),"-",VLOOKUP(CONCATENATE($A25,Lookups!$M$3,Lookups!$C$3),post_data_hb,11,FALSE))</f>
        <v>14.87279843444227</v>
      </c>
      <c r="L25" s="42" t="e">
        <f>VLOOKUP(CONCATENATE($A25,Lookups!$M$3,Lookups!$C$3),data5_hb,12,0)</f>
        <v>#NAME?</v>
      </c>
      <c r="M25" s="42"/>
      <c r="N25" s="42">
        <f>IF(ISERROR(VLOOKUP(CONCATENATE($A25,Lookups!$M$3,Lookups!$C$3),post_data_hb,13,FALSE)),"-",VLOOKUP(CONCATENATE($A25,Lookups!$M$3,Lookups!$C$3),post_data_hb,13,FALSE))</f>
        <v>27.221332700784757</v>
      </c>
    </row>
    <row r="26" spans="1:14">
      <c r="A26" s="15">
        <v>2001</v>
      </c>
      <c r="B26" s="17">
        <v>2001</v>
      </c>
      <c r="D26" s="70">
        <f>IF(ISERROR(VLOOKUP(CONCATENATE($A26,Lookups!$M$3,Lookups!$C$3),post_data_hb,5,FALSE)),"-",VLOOKUP(CONCATENATE($A26,Lookups!$M$3,Lookups!$C$3),post_data_hb,5,FALSE))</f>
        <v>52282</v>
      </c>
      <c r="E26" s="41"/>
      <c r="F26" s="42">
        <f>IF(ISERROR(VLOOKUP(CONCATENATE($A26,Lookups!$M$3,Lookups!$C$3),post_data_hb,6,FALSE)),"-",VLOOKUP(CONCATENATE($A26,Lookups!$M$3,Lookups!$C$3),post_data_hb,6,FALSE))</f>
        <v>65.089323285260704</v>
      </c>
      <c r="G26" s="42">
        <f>IF(ISERROR(VLOOKUP(CONCATENATE($A26,Lookups!$M$3,Lookups!$C$3),post_data_hb,7,FALSE)),"-",VLOOKUP(CONCATENATE($A26,Lookups!$M$3,Lookups!$C$3),post_data_hb,7,FALSE))</f>
        <v>6.8493936727745686</v>
      </c>
      <c r="H26" s="42">
        <f>IF(ISERROR(VLOOKUP(CONCATENATE($A26,Lookups!$M$3,Lookups!$C$3),post_data_hb,8,FALSE)),"-",VLOOKUP(CONCATENATE($A26,Lookups!$M$3,Lookups!$C$3),post_data_hb,8,FALSE))</f>
        <v>5.451206916338319</v>
      </c>
      <c r="I26" s="42">
        <f>IF(ISERROR(VLOOKUP(CONCATENATE($A26,Lookups!$M$3,Lookups!$C$3),post_data_hb,9,FALSE)),"-",VLOOKUP(CONCATENATE($A26,Lookups!$M$3,Lookups!$C$3),post_data_hb,9,FALSE))</f>
        <v>0.53173176236563258</v>
      </c>
      <c r="J26" s="42">
        <f>IF(ISERROR(VLOOKUP(CONCATENATE($A26,Lookups!$M$3,Lookups!$C$3),post_data_hb,10,FALSE)),"-",VLOOKUP(CONCATENATE($A26,Lookups!$M$3,Lookups!$C$3),post_data_hb,10,FALSE))</f>
        <v>7.9090317891434907</v>
      </c>
      <c r="K26" s="42">
        <f>IF(ISERROR(VLOOKUP(CONCATENATE($A26,Lookups!$M$3,Lookups!$C$3),post_data_hb,11,FALSE)),"-",VLOOKUP(CONCATENATE($A26,Lookups!$M$3,Lookups!$C$3),post_data_hb,11,FALSE))</f>
        <v>14.157836349030259</v>
      </c>
      <c r="L26" s="42" t="e">
        <f>VLOOKUP(CONCATENATE($A26,Lookups!$M$3,Lookups!$C$3),data5_hb,12,0)</f>
        <v>#NAME?</v>
      </c>
      <c r="M26" s="42"/>
      <c r="N26" s="42">
        <f>IF(ISERROR(VLOOKUP(CONCATENATE($A26,Lookups!$M$3,Lookups!$C$3),post_data_hb,13,FALSE)),"-",VLOOKUP(CONCATENATE($A26,Lookups!$M$3,Lookups!$C$3),post_data_hb,13,FALSE))</f>
        <v>26.754906086224707</v>
      </c>
    </row>
    <row r="27" spans="1:14">
      <c r="A27" s="15">
        <v>2000</v>
      </c>
      <c r="B27" s="17">
        <v>2000</v>
      </c>
      <c r="D27" s="70">
        <f>IF(ISERROR(VLOOKUP(CONCATENATE($A27,Lookups!$M$3,Lookups!$C$3),post_data_hb,5,FALSE)),"-",VLOOKUP(CONCATENATE($A27,Lookups!$M$3,Lookups!$C$3),post_data_hb,5,FALSE))</f>
        <v>53870</v>
      </c>
      <c r="E27" s="41"/>
      <c r="F27" s="42">
        <f>IF(ISERROR(VLOOKUP(CONCATENATE($A27,Lookups!$M$3,Lookups!$C$3),post_data_hb,6,FALSE)),"-",VLOOKUP(CONCATENATE($A27,Lookups!$M$3,Lookups!$C$3),post_data_hb,6,FALSE))</f>
        <v>66.209392983107477</v>
      </c>
      <c r="G27" s="42">
        <f>IF(ISERROR(VLOOKUP(CONCATENATE($A27,Lookups!$M$3,Lookups!$C$3),post_data_hb,7,FALSE)),"-",VLOOKUP(CONCATENATE($A27,Lookups!$M$3,Lookups!$C$3),post_data_hb,7,FALSE))</f>
        <v>7.0911453499164656</v>
      </c>
      <c r="H27" s="42">
        <f>IF(ISERROR(VLOOKUP(CONCATENATE($A27,Lookups!$M$3,Lookups!$C$3),post_data_hb,8,FALSE)),"-",VLOOKUP(CONCATENATE($A27,Lookups!$M$3,Lookups!$C$3),post_data_hb,8,FALSE))</f>
        <v>5.3202153332095783</v>
      </c>
      <c r="I27" s="42">
        <f>IF(ISERROR(VLOOKUP(CONCATENATE($A27,Lookups!$M$3,Lookups!$C$3),post_data_hb,9,FALSE)),"-",VLOOKUP(CONCATENATE($A27,Lookups!$M$3,Lookups!$C$3),post_data_hb,9,FALSE))</f>
        <v>0.58845368479673288</v>
      </c>
      <c r="J27" s="42">
        <f>IF(ISERROR(VLOOKUP(CONCATENATE($A27,Lookups!$M$3,Lookups!$C$3),post_data_hb,10,FALSE)),"-",VLOOKUP(CONCATENATE($A27,Lookups!$M$3,Lookups!$C$3),post_data_hb,10,FALSE))</f>
        <v>7.4345646927789124</v>
      </c>
      <c r="K27" s="42">
        <f>IF(ISERROR(VLOOKUP(CONCATENATE($A27,Lookups!$M$3,Lookups!$C$3),post_data_hb,11,FALSE)),"-",VLOOKUP(CONCATENATE($A27,Lookups!$M$3,Lookups!$C$3),post_data_hb,11,FALSE))</f>
        <v>13.343233710785224</v>
      </c>
      <c r="L27" s="42" t="e">
        <f>VLOOKUP(CONCATENATE($A27,Lookups!$M$3,Lookups!$C$3),data5_hb,12,0)</f>
        <v>#NAME?</v>
      </c>
      <c r="M27" s="42"/>
      <c r="N27" s="42">
        <f>IF(ISERROR(VLOOKUP(CONCATENATE($A27,Lookups!$M$3,Lookups!$C$3),post_data_hb,13,FALSE)),"-",VLOOKUP(CONCATENATE($A27,Lookups!$M$3,Lookups!$C$3),post_data_hb,13,FALSE))</f>
        <v>27.425283088917762</v>
      </c>
    </row>
    <row r="28" spans="1:14">
      <c r="A28" s="15">
        <v>1999</v>
      </c>
      <c r="B28" s="17">
        <v>1999</v>
      </c>
      <c r="D28" s="70">
        <f>IF(ISERROR(VLOOKUP(CONCATENATE($A28,Lookups!$M$3,Lookups!$C$3),post_data_hb,5,FALSE)),"-",VLOOKUP(CONCATENATE($A28,Lookups!$M$3,Lookups!$C$3),post_data_hb,5,FALSE))</f>
        <v>56266</v>
      </c>
      <c r="E28" s="41"/>
      <c r="F28" s="42">
        <f>IF(ISERROR(VLOOKUP(CONCATENATE($A28,Lookups!$M$3,Lookups!$C$3),post_data_hb,6,FALSE)),"-",VLOOKUP(CONCATENATE($A28,Lookups!$M$3,Lookups!$C$3),post_data_hb,6,FALSE))</f>
        <v>67.696299719190989</v>
      </c>
      <c r="G28" s="42">
        <f>IF(ISERROR(VLOOKUP(CONCATENATE($A28,Lookups!$M$3,Lookups!$C$3),post_data_hb,7,FALSE)),"-",VLOOKUP(CONCATENATE($A28,Lookups!$M$3,Lookups!$C$3),post_data_hb,7,FALSE))</f>
        <v>7.1108662424910252</v>
      </c>
      <c r="H28" s="42">
        <f>IF(ISERROR(VLOOKUP(CONCATENATE($A28,Lookups!$M$3,Lookups!$C$3),post_data_hb,8,FALSE)),"-",VLOOKUP(CONCATENATE($A28,Lookups!$M$3,Lookups!$C$3),post_data_hb,8,FALSE))</f>
        <v>4.8999395727437527</v>
      </c>
      <c r="I28" s="42">
        <f>IF(ISERROR(VLOOKUP(CONCATENATE($A28,Lookups!$M$3,Lookups!$C$3),post_data_hb,9,FALSE)),"-",VLOOKUP(CONCATENATE($A28,Lookups!$M$3,Lookups!$C$3),post_data_hb,9,FALSE))</f>
        <v>0.57050438986243912</v>
      </c>
      <c r="J28" s="42">
        <f>IF(ISERROR(VLOOKUP(CONCATENATE($A28,Lookups!$M$3,Lookups!$C$3),post_data_hb,10,FALSE)),"-",VLOOKUP(CONCATENATE($A28,Lookups!$M$3,Lookups!$C$3),post_data_hb,10,FALSE))</f>
        <v>7.256602566381118</v>
      </c>
      <c r="K28" s="42">
        <f>IF(ISERROR(VLOOKUP(CONCATENATE($A28,Lookups!$M$3,Lookups!$C$3),post_data_hb,11,FALSE)),"-",VLOOKUP(CONCATENATE($A28,Lookups!$M$3,Lookups!$C$3),post_data_hb,11,FALSE))</f>
        <v>12.453346603632745</v>
      </c>
      <c r="L28" s="42" t="e">
        <f>VLOOKUP(CONCATENATE($A28,Lookups!$M$3,Lookups!$C$3),data5_hb,12,0)</f>
        <v>#NAME?</v>
      </c>
      <c r="M28" s="42"/>
      <c r="N28" s="42">
        <f>IF(ISERROR(VLOOKUP(CONCATENATE($A28,Lookups!$M$3,Lookups!$C$3),post_data_hb,13,FALSE)),"-",VLOOKUP(CONCATENATE($A28,Lookups!$M$3,Lookups!$C$3),post_data_hb,13,FALSE))</f>
        <v>27.048306259552842</v>
      </c>
    </row>
    <row r="29" spans="1:14" s="26" customFormat="1">
      <c r="A29" s="81">
        <v>1998</v>
      </c>
      <c r="B29" s="40">
        <v>1998</v>
      </c>
      <c r="D29" s="71">
        <f>IF(ISERROR(VLOOKUP(CONCATENATE($A29,Lookups!$M$3,Lookups!$C$3),post_data_hb,5,FALSE)),"-",VLOOKUP(CONCATENATE($A29,Lookups!$M$3,Lookups!$C$3),post_data_hb,5,FALSE))</f>
        <v>58078</v>
      </c>
      <c r="E29" s="59"/>
      <c r="F29" s="60">
        <f>IF(ISERROR(VLOOKUP(CONCATENATE($A29,Lookups!$M$3,Lookups!$C$3),post_data_hb,6,FALSE)),"-",VLOOKUP(CONCATENATE($A29,Lookups!$M$3,Lookups!$C$3),post_data_hb,6,FALSE))</f>
        <v>69.287854264954035</v>
      </c>
      <c r="G29" s="60">
        <f>IF(ISERROR(VLOOKUP(CONCATENATE($A29,Lookups!$M$3,Lookups!$C$3),post_data_hb,7,FALSE)),"-",VLOOKUP(CONCATENATE($A29,Lookups!$M$3,Lookups!$C$3),post_data_hb,7,FALSE))</f>
        <v>7.2695340748648363</v>
      </c>
      <c r="H29" s="60">
        <f>IF(ISERROR(VLOOKUP(CONCATENATE($A29,Lookups!$M$3,Lookups!$C$3),post_data_hb,8,FALSE)),"-",VLOOKUP(CONCATENATE($A29,Lookups!$M$3,Lookups!$C$3),post_data_hb,8,FALSE))</f>
        <v>4.2873377182409866</v>
      </c>
      <c r="I29" s="60">
        <f>IF(ISERROR(VLOOKUP(CONCATENATE($A29,Lookups!$M$3,Lookups!$C$3),post_data_hb,9,FALSE)),"-",VLOOKUP(CONCATENATE($A29,Lookups!$M$3,Lookups!$C$3),post_data_hb,9,FALSE))</f>
        <v>0.63363063466372815</v>
      </c>
      <c r="J29" s="60">
        <f>IF(ISERROR(VLOOKUP(CONCATENATE($A29,Lookups!$M$3,Lookups!$C$3),post_data_hb,10,FALSE)),"-",VLOOKUP(CONCATENATE($A29,Lookups!$M$3,Lookups!$C$3),post_data_hb,10,FALSE))</f>
        <v>6.91311684286649</v>
      </c>
      <c r="K29" s="60">
        <f>IF(ISERROR(VLOOKUP(CONCATENATE($A29,Lookups!$M$3,Lookups!$C$3),post_data_hb,11,FALSE)),"-",VLOOKUP(CONCATENATE($A29,Lookups!$M$3,Lookups!$C$3),post_data_hb,11,FALSE))</f>
        <v>11.589586418265093</v>
      </c>
      <c r="L29" s="60" t="e">
        <f>VLOOKUP(CONCATENATE($A29,Lookups!$M$3,Lookups!$C$3),data5_hb,12,0)</f>
        <v>#NAME?</v>
      </c>
      <c r="M29" s="60"/>
      <c r="N29" s="60">
        <f>IF(ISERROR(VLOOKUP(CONCATENATE($A29,Lookups!$M$3,Lookups!$C$3),post_data_hb,13,FALSE)),"-",VLOOKUP(CONCATENATE($A29,Lookups!$M$3,Lookups!$C$3),post_data_hb,13,FALSE))</f>
        <v>25.517407624229481</v>
      </c>
    </row>
    <row r="30" spans="1:14" s="26" customFormat="1" ht="1.5" customHeight="1">
      <c r="A30" s="81"/>
      <c r="B30" s="49"/>
      <c r="C30" s="16"/>
      <c r="D30" s="50"/>
      <c r="E30" s="51"/>
      <c r="F30" s="52"/>
      <c r="G30" s="52"/>
      <c r="H30" s="52"/>
      <c r="I30" s="52"/>
      <c r="J30" s="52"/>
      <c r="K30" s="52"/>
      <c r="L30" s="52"/>
      <c r="M30" s="52"/>
      <c r="N30" s="52"/>
    </row>
    <row r="32" spans="1:14">
      <c r="B32" s="9" t="s">
        <v>263</v>
      </c>
    </row>
    <row r="33" spans="2:3">
      <c r="B33" s="9" t="s">
        <v>264</v>
      </c>
    </row>
    <row r="34" spans="2:3">
      <c r="B34" s="9" t="s">
        <v>1977</v>
      </c>
      <c r="C34" s="9"/>
    </row>
    <row r="35" spans="2:3">
      <c r="B35" s="9" t="s">
        <v>1972</v>
      </c>
    </row>
    <row r="36" spans="2:3">
      <c r="B36" s="9" t="s">
        <v>387</v>
      </c>
    </row>
    <row r="38" spans="2:3">
      <c r="B38" s="10" t="s">
        <v>265</v>
      </c>
    </row>
    <row r="39" spans="2:3">
      <c r="B39" s="9" t="s">
        <v>266</v>
      </c>
    </row>
  </sheetData>
  <phoneticPr fontId="8" type="noConversion"/>
  <hyperlinks>
    <hyperlink ref="N3" location="Index!A1" display="Index"/>
  </hyperlinks>
  <pageMargins left="0.34" right="0.28999999999999998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9"/>
  <sheetViews>
    <sheetView topLeftCell="C1" workbookViewId="0">
      <selection activeCell="C3" sqref="C3"/>
    </sheetView>
  </sheetViews>
  <sheetFormatPr defaultRowHeight="12.75"/>
  <cols>
    <col min="1" max="1" width="9.42578125" style="22" hidden="1" customWidth="1"/>
    <col min="2" max="2" width="11.140625" style="76" hidden="1" customWidth="1"/>
    <col min="3" max="3" width="40.7109375" customWidth="1"/>
    <col min="4" max="4" width="1.7109375" customWidth="1"/>
    <col min="5" max="5" width="9" customWidth="1"/>
    <col min="6" max="6" width="1.7109375" customWidth="1"/>
    <col min="7" max="7" width="12.5703125" customWidth="1"/>
    <col min="8" max="9" width="9.5703125" bestFit="1" customWidth="1"/>
    <col min="10" max="10" width="15.140625" bestFit="1" customWidth="1"/>
    <col min="11" max="11" width="11.42578125" bestFit="1" customWidth="1"/>
    <col min="12" max="12" width="11.42578125" customWidth="1"/>
    <col min="13" max="13" width="1.7109375" customWidth="1"/>
    <col min="14" max="14" width="9.5703125" bestFit="1" customWidth="1"/>
  </cols>
  <sheetData>
    <row r="1" spans="1:14" ht="20.25" customHeight="1">
      <c r="A1" s="11"/>
      <c r="C1" s="1" t="s">
        <v>1979</v>
      </c>
      <c r="D1" s="2"/>
      <c r="E1" s="7"/>
      <c r="F1" s="7"/>
      <c r="G1" s="85" t="s">
        <v>1436</v>
      </c>
      <c r="H1" s="86"/>
      <c r="I1" s="86"/>
      <c r="K1" s="3"/>
    </row>
    <row r="2" spans="1:14" ht="20.25" customHeight="1">
      <c r="A2" s="11"/>
      <c r="C2" s="4" t="s">
        <v>1891</v>
      </c>
      <c r="D2" s="5"/>
      <c r="E2" s="7"/>
      <c r="F2" s="7"/>
      <c r="G2" s="7"/>
      <c r="H2" s="7"/>
    </row>
    <row r="3" spans="1:14">
      <c r="N3" s="38" t="s">
        <v>1299</v>
      </c>
    </row>
    <row r="4" spans="1:14">
      <c r="A4" s="11"/>
      <c r="G4" s="87" t="s">
        <v>1980</v>
      </c>
      <c r="H4" s="5"/>
      <c r="I4" s="5"/>
      <c r="J4" s="5"/>
      <c r="K4" s="5"/>
      <c r="L4" s="5"/>
      <c r="M4" s="5"/>
      <c r="N4" s="5"/>
    </row>
    <row r="5" spans="1:14" ht="42" customHeight="1">
      <c r="A5" s="11"/>
      <c r="B5" s="77"/>
      <c r="C5" s="5"/>
      <c r="E5" s="65" t="s">
        <v>1973</v>
      </c>
      <c r="F5" s="33"/>
      <c r="G5" s="32" t="s">
        <v>241</v>
      </c>
      <c r="H5" s="32" t="s">
        <v>242</v>
      </c>
      <c r="I5" s="34" t="s">
        <v>243</v>
      </c>
      <c r="J5" s="34" t="s">
        <v>174</v>
      </c>
      <c r="K5" s="35" t="s">
        <v>244</v>
      </c>
      <c r="L5" s="35" t="s">
        <v>245</v>
      </c>
      <c r="M5" s="6"/>
      <c r="N5" s="32" t="s">
        <v>247</v>
      </c>
    </row>
    <row r="6" spans="1:14">
      <c r="A6" s="11"/>
    </row>
    <row r="7" spans="1:14" s="6" customFormat="1" ht="14.25">
      <c r="A7" t="s">
        <v>1956</v>
      </c>
      <c r="B7" s="78"/>
      <c r="C7" s="6" t="s">
        <v>1975</v>
      </c>
      <c r="E7" s="72">
        <f t="shared" ref="E7" si="0">VLOOKUP($A7,post_table5data,3,FALSE)</f>
        <v>54336</v>
      </c>
      <c r="G7" s="19">
        <f t="shared" ref="G7" si="1">VLOOKUP($A7,post_table5data,4,FALSE)</f>
        <v>55.289310954063609</v>
      </c>
      <c r="H7" s="19">
        <f t="shared" ref="H7" si="2">VLOOKUP($A7,post_table5data,5,FALSE)</f>
        <v>9.1283863368669014</v>
      </c>
      <c r="I7" s="19">
        <f t="shared" ref="I7" si="3">VLOOKUP($A7,post_table5data,6,FALSE)</f>
        <v>2.9023115429917552</v>
      </c>
      <c r="J7" s="19">
        <f t="shared" ref="J7" si="4">VLOOKUP($A7,post_table5data,7,FALSE)</f>
        <v>0.27237926972909304</v>
      </c>
      <c r="K7" s="19">
        <f t="shared" ref="K7" si="5">VLOOKUP($A7,post_table5data,8,FALSE)</f>
        <v>14.958775029446409</v>
      </c>
      <c r="L7" s="19">
        <f t="shared" ref="L7" si="6">VLOOKUP($A7,post_table5data,9,FALSE)</f>
        <v>17.41386925795053</v>
      </c>
      <c r="M7" s="29"/>
      <c r="N7" s="19">
        <f t="shared" ref="N7" si="7">VLOOKUP($A7,post_table5data,11,FALSE)</f>
        <v>30.894802709069491</v>
      </c>
    </row>
    <row r="8" spans="1:14" s="6" customFormat="1">
      <c r="A8" t="s">
        <v>1962</v>
      </c>
      <c r="B8" s="76" t="str">
        <f t="shared" ref="B8:B39" si="8">LEFT(A8,5)</f>
        <v>S314H</v>
      </c>
      <c r="C8" s="14" t="str">
        <f t="shared" ref="C8:C39" si="9">VLOOKUP($B8,hosp_lookup,2,0)</f>
        <v>New Royal Infirmary of Edinburgh</v>
      </c>
      <c r="D8" s="8"/>
      <c r="E8" s="73">
        <f t="shared" ref="E8:E39" si="10">VLOOKUP($A8,post_table5data,3,FALSE)</f>
        <v>6633</v>
      </c>
      <c r="F8" s="14"/>
      <c r="G8" s="30">
        <f t="shared" ref="G8:G39" si="11">VLOOKUP($A8,post_table5data,4,FALSE)</f>
        <v>52.917232021709637</v>
      </c>
      <c r="H8" s="30">
        <f t="shared" ref="H8:H39" si="12">VLOOKUP($A8,post_table5data,5,FALSE)</f>
        <v>13.206693803708729</v>
      </c>
      <c r="I8" s="30">
        <f t="shared" ref="I8:I39" si="13">VLOOKUP($A8,post_table5data,6,FALSE)</f>
        <v>3.3921302578018993</v>
      </c>
      <c r="J8" s="30">
        <f t="shared" ref="J8:J39" si="14">VLOOKUP($A8,post_table5data,7,FALSE)</f>
        <v>0.34675109301974971</v>
      </c>
      <c r="K8" s="30">
        <f t="shared" ref="K8:K39" si="15">VLOOKUP($A8,post_table5data,8,FALSE)</f>
        <v>10.854816824966079</v>
      </c>
      <c r="L8" s="30">
        <f t="shared" ref="L8:L39" si="16">VLOOKUP($A8,post_table5data,9,FALSE)</f>
        <v>19.28237599879391</v>
      </c>
      <c r="M8" s="31"/>
      <c r="N8" s="30">
        <f t="shared" ref="N8:N39" si="17">VLOOKUP($A8,post_table5data,11,FALSE)</f>
        <v>26.202321724709783</v>
      </c>
    </row>
    <row r="9" spans="1:14" s="6" customFormat="1">
      <c r="A9" t="s">
        <v>1948</v>
      </c>
      <c r="B9" s="76" t="str">
        <f t="shared" si="8"/>
        <v>G405H</v>
      </c>
      <c r="C9" s="14" t="str">
        <f t="shared" si="9"/>
        <v>Southern General Hospital</v>
      </c>
      <c r="D9" s="8"/>
      <c r="E9" s="73">
        <f t="shared" si="10"/>
        <v>5881</v>
      </c>
      <c r="F9" s="14"/>
      <c r="G9" s="30">
        <f t="shared" si="11"/>
        <v>51.657881312701925</v>
      </c>
      <c r="H9" s="30">
        <f t="shared" si="12"/>
        <v>9.2331236184322396</v>
      </c>
      <c r="I9" s="30">
        <f t="shared" si="13"/>
        <v>3.1797313382077879</v>
      </c>
      <c r="J9" s="30">
        <f t="shared" si="14"/>
        <v>0.39108995068865837</v>
      </c>
      <c r="K9" s="30">
        <f t="shared" si="15"/>
        <v>16.867879612310833</v>
      </c>
      <c r="L9" s="30">
        <f t="shared" si="16"/>
        <v>18.602278524060534</v>
      </c>
      <c r="M9" s="31"/>
      <c r="N9" s="30">
        <f t="shared" si="17"/>
        <v>27.767386498894748</v>
      </c>
    </row>
    <row r="10" spans="1:14" s="6" customFormat="1">
      <c r="A10" t="s">
        <v>1947</v>
      </c>
      <c r="B10" s="76" t="str">
        <f>LEFT(A10,5)</f>
        <v>G108H</v>
      </c>
      <c r="C10" s="14" t="str">
        <f t="shared" si="9"/>
        <v>Princess Royal Maternity Hospital</v>
      </c>
      <c r="D10" s="8"/>
      <c r="E10" s="73">
        <f t="shared" si="10"/>
        <v>5604</v>
      </c>
      <c r="F10" s="14"/>
      <c r="G10" s="30">
        <f t="shared" si="11"/>
        <v>49.214846538187004</v>
      </c>
      <c r="H10" s="30">
        <f t="shared" si="12"/>
        <v>7.2983583154889367</v>
      </c>
      <c r="I10" s="30">
        <f t="shared" si="13"/>
        <v>4.6395431834403995</v>
      </c>
      <c r="J10" s="30">
        <f t="shared" si="14"/>
        <v>0.28551034975017847</v>
      </c>
      <c r="K10" s="30">
        <f t="shared" si="15"/>
        <v>18.718772305496074</v>
      </c>
      <c r="L10" s="30">
        <f t="shared" si="16"/>
        <v>19.825124910778015</v>
      </c>
      <c r="M10" s="31"/>
      <c r="N10" s="30">
        <f t="shared" si="17"/>
        <v>37.187723054960742</v>
      </c>
    </row>
    <row r="11" spans="1:14" s="6" customFormat="1">
      <c r="A11" t="s">
        <v>1957</v>
      </c>
      <c r="B11" s="76" t="str">
        <f t="shared" si="8"/>
        <v>N161H</v>
      </c>
      <c r="C11" s="14" t="str">
        <f t="shared" si="9"/>
        <v>Aberdeen Maternity Hospital</v>
      </c>
      <c r="E11" s="73">
        <f t="shared" si="10"/>
        <v>5240</v>
      </c>
      <c r="F11" s="14"/>
      <c r="G11" s="30">
        <f t="shared" si="11"/>
        <v>52.690839694656489</v>
      </c>
      <c r="H11" s="30">
        <f t="shared" si="12"/>
        <v>12.309160305343511</v>
      </c>
      <c r="I11" s="30">
        <f t="shared" si="13"/>
        <v>2.385496183206107</v>
      </c>
      <c r="J11" s="30">
        <f t="shared" si="14"/>
        <v>0.19083969465648853</v>
      </c>
      <c r="K11" s="30">
        <f t="shared" si="15"/>
        <v>17.213740458015266</v>
      </c>
      <c r="L11" s="30">
        <f t="shared" si="16"/>
        <v>15.209923664122138</v>
      </c>
      <c r="M11" s="31"/>
      <c r="N11" s="30">
        <f t="shared" si="17"/>
        <v>28.587786259541986</v>
      </c>
    </row>
    <row r="12" spans="1:14" s="6" customFormat="1">
      <c r="A12" t="s">
        <v>1955</v>
      </c>
      <c r="B12" s="76" t="str">
        <f t="shared" si="8"/>
        <v>L308H</v>
      </c>
      <c r="C12" s="14" t="str">
        <f t="shared" si="9"/>
        <v>Wishaw General Hospital</v>
      </c>
      <c r="D12" s="8"/>
      <c r="E12" s="73">
        <f t="shared" si="10"/>
        <v>4415</v>
      </c>
      <c r="F12" s="14"/>
      <c r="G12" s="30">
        <f t="shared" si="11"/>
        <v>57.848244620611553</v>
      </c>
      <c r="H12" s="30">
        <f t="shared" si="12"/>
        <v>8.1087202718006797</v>
      </c>
      <c r="I12" s="30">
        <f t="shared" si="13"/>
        <v>1.766704416761042</v>
      </c>
      <c r="J12" s="30">
        <f t="shared" si="14"/>
        <v>0.33975084937712347</v>
      </c>
      <c r="K12" s="30">
        <f t="shared" si="15"/>
        <v>14.428086070215176</v>
      </c>
      <c r="L12" s="30">
        <f t="shared" si="16"/>
        <v>17.508493771234431</v>
      </c>
      <c r="M12" s="31"/>
      <c r="N12" s="30">
        <f t="shared" si="17"/>
        <v>28.607021517553793</v>
      </c>
    </row>
    <row r="13" spans="1:14" s="6" customFormat="1">
      <c r="A13" t="s">
        <v>1963</v>
      </c>
      <c r="B13" s="76" t="str">
        <f t="shared" si="8"/>
        <v>T101H</v>
      </c>
      <c r="C13" s="14" t="str">
        <f t="shared" si="9"/>
        <v>Ninewells Hospital</v>
      </c>
      <c r="D13" s="8"/>
      <c r="E13" s="73">
        <f t="shared" si="10"/>
        <v>3749</v>
      </c>
      <c r="F13" s="14"/>
      <c r="G13" s="30">
        <f t="shared" si="11"/>
        <v>53.08082155241398</v>
      </c>
      <c r="H13" s="30">
        <f t="shared" si="12"/>
        <v>10.349426513736997</v>
      </c>
      <c r="I13" s="30">
        <f t="shared" si="13"/>
        <v>2.1605761536409709</v>
      </c>
      <c r="J13" s="30">
        <f t="shared" si="14"/>
        <v>0.34675913576953854</v>
      </c>
      <c r="K13" s="30">
        <f t="shared" si="15"/>
        <v>14.137103227527339</v>
      </c>
      <c r="L13" s="30">
        <f t="shared" si="16"/>
        <v>19.925313416911177</v>
      </c>
      <c r="M13" s="31"/>
      <c r="N13" s="30">
        <f t="shared" si="17"/>
        <v>32.835422779407843</v>
      </c>
    </row>
    <row r="14" spans="1:14">
      <c r="A14" t="s">
        <v>1945</v>
      </c>
      <c r="B14" s="76" t="str">
        <f>LEFT(A14,5)</f>
        <v>C418H</v>
      </c>
      <c r="C14" s="14" t="str">
        <f t="shared" si="9"/>
        <v>Royal Alexandra Hospital</v>
      </c>
      <c r="D14" s="8"/>
      <c r="E14" s="73">
        <f t="shared" si="10"/>
        <v>3515</v>
      </c>
      <c r="F14" s="14"/>
      <c r="G14" s="30">
        <f t="shared" si="11"/>
        <v>51.948790896159316</v>
      </c>
      <c r="H14" s="30">
        <f t="shared" si="12"/>
        <v>8.1081081081081088</v>
      </c>
      <c r="I14" s="30">
        <f t="shared" si="13"/>
        <v>3.0440967283072546</v>
      </c>
      <c r="J14" s="30">
        <f t="shared" si="14"/>
        <v>0.14224751066856331</v>
      </c>
      <c r="K14" s="30">
        <f t="shared" si="15"/>
        <v>18.349928876244665</v>
      </c>
      <c r="L14" s="30">
        <f t="shared" si="16"/>
        <v>18.406827880512093</v>
      </c>
      <c r="M14" s="31"/>
      <c r="N14" s="30">
        <f t="shared" si="17"/>
        <v>39.118065433854909</v>
      </c>
    </row>
    <row r="15" spans="1:14" s="6" customFormat="1">
      <c r="A15" t="s">
        <v>1939</v>
      </c>
      <c r="B15" s="76" t="str">
        <f>LEFT(A15,5)</f>
        <v>A111H</v>
      </c>
      <c r="C15" s="14" t="str">
        <f t="shared" si="9"/>
        <v>Crosshouse Hospital</v>
      </c>
      <c r="D15" s="8"/>
      <c r="E15" s="73">
        <f t="shared" si="10"/>
        <v>3461</v>
      </c>
      <c r="F15" s="14"/>
      <c r="G15" s="30">
        <f t="shared" si="11"/>
        <v>54.492921121063276</v>
      </c>
      <c r="H15" s="30">
        <f t="shared" si="12"/>
        <v>8.1479341230858129</v>
      </c>
      <c r="I15" s="30">
        <f t="shared" si="13"/>
        <v>1.5313493210054898</v>
      </c>
      <c r="J15" s="30">
        <f t="shared" si="14"/>
        <v>0.26004045073678128</v>
      </c>
      <c r="K15" s="30">
        <f t="shared" si="15"/>
        <v>14.59115862467495</v>
      </c>
      <c r="L15" s="30">
        <f t="shared" si="16"/>
        <v>20.976596359433689</v>
      </c>
      <c r="M15" s="31"/>
      <c r="N15" s="30">
        <f t="shared" si="17"/>
        <v>30.42473273620341</v>
      </c>
    </row>
    <row r="16" spans="1:14" s="6" customFormat="1">
      <c r="A16" t="s">
        <v>1946</v>
      </c>
      <c r="B16" s="76" t="str">
        <f t="shared" si="8"/>
        <v>F705H</v>
      </c>
      <c r="C16" s="14" t="str">
        <f t="shared" si="9"/>
        <v>Forth Park Maternity Hospital</v>
      </c>
      <c r="D16" s="8"/>
      <c r="E16" s="73">
        <f t="shared" si="10"/>
        <v>3353</v>
      </c>
      <c r="F16" s="14"/>
      <c r="G16" s="30">
        <f t="shared" si="11"/>
        <v>63.107664777810911</v>
      </c>
      <c r="H16" s="30">
        <f t="shared" si="12"/>
        <v>6.6805845511482245</v>
      </c>
      <c r="I16" s="30">
        <f t="shared" si="13"/>
        <v>1.3420817178645987</v>
      </c>
      <c r="J16" s="30">
        <f t="shared" si="14"/>
        <v>0.29824038174768863</v>
      </c>
      <c r="K16" s="30">
        <f t="shared" si="15"/>
        <v>12.943632567849686</v>
      </c>
      <c r="L16" s="30">
        <f t="shared" si="16"/>
        <v>15.508499850879808</v>
      </c>
      <c r="M16" s="31"/>
      <c r="N16" s="30">
        <f t="shared" si="17"/>
        <v>27.646883388010735</v>
      </c>
    </row>
    <row r="17" spans="1:14">
      <c r="A17" t="s">
        <v>1967</v>
      </c>
      <c r="B17" s="76" t="str">
        <f t="shared" si="8"/>
        <v>V217H</v>
      </c>
      <c r="C17" s="14" t="str">
        <f t="shared" si="9"/>
        <v>Forth Valley Royal</v>
      </c>
      <c r="D17" s="8"/>
      <c r="E17" s="73">
        <f t="shared" si="10"/>
        <v>3124</v>
      </c>
      <c r="F17" s="14"/>
      <c r="G17" s="30">
        <f t="shared" si="11"/>
        <v>57.010243277848915</v>
      </c>
      <c r="H17" s="30">
        <f t="shared" si="12"/>
        <v>8.2586427656850194</v>
      </c>
      <c r="I17" s="30">
        <f t="shared" si="13"/>
        <v>4.3533930857874523</v>
      </c>
      <c r="J17" s="30">
        <f t="shared" si="14"/>
        <v>0.19206145966709345</v>
      </c>
      <c r="K17" s="30">
        <f t="shared" si="15"/>
        <v>14.148527528809218</v>
      </c>
      <c r="L17" s="30">
        <f t="shared" si="16"/>
        <v>16.037131882202303</v>
      </c>
      <c r="M17" s="31"/>
      <c r="N17" s="30">
        <f t="shared" si="17"/>
        <v>42.02944942381562</v>
      </c>
    </row>
    <row r="18" spans="1:14">
      <c r="A18" t="s">
        <v>1961</v>
      </c>
      <c r="B18" s="76" t="str">
        <f>LEFT(A18,5)</f>
        <v>S308H</v>
      </c>
      <c r="C18" s="14" t="str">
        <f t="shared" si="9"/>
        <v>St John's Hospital</v>
      </c>
      <c r="D18" s="8"/>
      <c r="E18" s="73">
        <f t="shared" si="10"/>
        <v>2712</v>
      </c>
      <c r="F18" s="14"/>
      <c r="G18" s="30">
        <f t="shared" si="11"/>
        <v>53.244837758112098</v>
      </c>
      <c r="H18" s="30">
        <f t="shared" si="12"/>
        <v>9.4026548672566364</v>
      </c>
      <c r="I18" s="30">
        <f t="shared" si="13"/>
        <v>2.1386430678466075</v>
      </c>
      <c r="J18" s="30">
        <f t="shared" si="14"/>
        <v>0.18436578171091444</v>
      </c>
      <c r="K18" s="30">
        <f t="shared" si="15"/>
        <v>18.62094395280236</v>
      </c>
      <c r="L18" s="30">
        <f t="shared" si="16"/>
        <v>16.371681415929203</v>
      </c>
      <c r="M18" s="31"/>
      <c r="N18" s="30">
        <f t="shared" si="17"/>
        <v>29.387905604719766</v>
      </c>
    </row>
    <row r="19" spans="1:14">
      <c r="A19" t="s">
        <v>1950</v>
      </c>
      <c r="B19" s="76" t="str">
        <f t="shared" si="8"/>
        <v>H202H</v>
      </c>
      <c r="C19" s="14" t="str">
        <f t="shared" si="9"/>
        <v>Raigmore Hospital</v>
      </c>
      <c r="D19" s="6"/>
      <c r="E19" s="73">
        <f t="shared" si="10"/>
        <v>2004</v>
      </c>
      <c r="F19" s="14"/>
      <c r="G19" s="30">
        <f t="shared" si="11"/>
        <v>55.339321357285428</v>
      </c>
      <c r="H19" s="30">
        <f t="shared" si="12"/>
        <v>9.780439121756487</v>
      </c>
      <c r="I19" s="30">
        <f t="shared" si="13"/>
        <v>1.9461077844311379</v>
      </c>
      <c r="J19" s="30">
        <f t="shared" si="14"/>
        <v>0.249500998003992</v>
      </c>
      <c r="K19" s="30">
        <f t="shared" si="15"/>
        <v>15.518962075848302</v>
      </c>
      <c r="L19" s="30">
        <f t="shared" si="16"/>
        <v>17.165668662674651</v>
      </c>
      <c r="M19" s="31"/>
      <c r="N19" s="30">
        <f t="shared" si="17"/>
        <v>33.333333333333329</v>
      </c>
    </row>
    <row r="20" spans="1:14">
      <c r="A20" t="s">
        <v>1969</v>
      </c>
      <c r="B20" s="76" t="str">
        <f t="shared" si="8"/>
        <v>Y104H</v>
      </c>
      <c r="C20" s="14" t="str">
        <f t="shared" si="9"/>
        <v>Dumfries &amp; Galloway Royal Infirmary</v>
      </c>
      <c r="D20" s="8"/>
      <c r="E20" s="73">
        <f t="shared" si="10"/>
        <v>1213</v>
      </c>
      <c r="F20" s="14"/>
      <c r="G20" s="30">
        <f t="shared" si="11"/>
        <v>65.704863973619126</v>
      </c>
      <c r="H20" s="30">
        <f t="shared" si="12"/>
        <v>4.6166529266281948</v>
      </c>
      <c r="I20" s="30">
        <f t="shared" si="13"/>
        <v>5.1937345424567187</v>
      </c>
      <c r="J20" s="30">
        <f t="shared" si="14"/>
        <v>0.16488046166529266</v>
      </c>
      <c r="K20" s="30">
        <f t="shared" si="15"/>
        <v>12.201154163231658</v>
      </c>
      <c r="L20" s="30">
        <f t="shared" si="16"/>
        <v>12.118713932399011</v>
      </c>
      <c r="M20" s="31"/>
      <c r="N20" s="30">
        <f t="shared" si="17"/>
        <v>30.997526793075021</v>
      </c>
    </row>
    <row r="21" spans="1:14">
      <c r="A21" t="s">
        <v>1959</v>
      </c>
      <c r="B21" s="76" t="str">
        <f t="shared" si="8"/>
        <v>N411H</v>
      </c>
      <c r="C21" s="14" t="str">
        <f t="shared" si="9"/>
        <v>Dr Gray's Hospital</v>
      </c>
      <c r="D21" s="6"/>
      <c r="E21" s="73">
        <f t="shared" si="10"/>
        <v>1066</v>
      </c>
      <c r="F21" s="14"/>
      <c r="G21" s="30">
        <f t="shared" si="11"/>
        <v>72.420262664165108</v>
      </c>
      <c r="H21" s="30">
        <f t="shared" si="12"/>
        <v>4.784240150093809</v>
      </c>
      <c r="I21" s="30">
        <f t="shared" si="13"/>
        <v>4.9718574108818014</v>
      </c>
      <c r="J21" s="30">
        <f t="shared" si="14"/>
        <v>9.3808630393996242E-2</v>
      </c>
      <c r="K21" s="30">
        <f t="shared" si="15"/>
        <v>9.1932457786116313</v>
      </c>
      <c r="L21" s="30">
        <f t="shared" si="16"/>
        <v>8.1613508442776741</v>
      </c>
      <c r="M21" s="31"/>
      <c r="N21" s="30">
        <f t="shared" si="17"/>
        <v>32.551594746716702</v>
      </c>
    </row>
    <row r="22" spans="1:14">
      <c r="A22" t="s">
        <v>1940</v>
      </c>
      <c r="B22" s="76" t="str">
        <f t="shared" si="8"/>
        <v>B120H</v>
      </c>
      <c r="C22" s="14" t="str">
        <f t="shared" si="9"/>
        <v>Borders General Hospital</v>
      </c>
      <c r="D22" s="8"/>
      <c r="E22" s="73">
        <f t="shared" si="10"/>
        <v>1055</v>
      </c>
      <c r="F22" s="14"/>
      <c r="G22" s="30">
        <f t="shared" si="11"/>
        <v>56.587677725118482</v>
      </c>
      <c r="H22" s="30">
        <f t="shared" si="12"/>
        <v>9.9526066350710902</v>
      </c>
      <c r="I22" s="30">
        <f t="shared" si="13"/>
        <v>5.3080568720379144</v>
      </c>
      <c r="J22" s="30">
        <f t="shared" si="14"/>
        <v>0.18957345971563982</v>
      </c>
      <c r="K22" s="30">
        <f t="shared" si="15"/>
        <v>11.848341232227488</v>
      </c>
      <c r="L22" s="30">
        <f t="shared" si="16"/>
        <v>16.018957345971565</v>
      </c>
      <c r="M22" s="31"/>
      <c r="N22" s="30">
        <f t="shared" si="17"/>
        <v>38.672985781990519</v>
      </c>
    </row>
    <row r="23" spans="1:14">
      <c r="A23" t="s">
        <v>1964</v>
      </c>
      <c r="B23" s="76" t="str">
        <f t="shared" si="8"/>
        <v>T202H</v>
      </c>
      <c r="C23" s="14" t="str">
        <f t="shared" si="9"/>
        <v>Perth Royal Infirmary</v>
      </c>
      <c r="D23" s="8"/>
      <c r="E23" s="73">
        <f t="shared" si="10"/>
        <v>259</v>
      </c>
      <c r="F23" s="14"/>
      <c r="G23" s="30">
        <f t="shared" si="11"/>
        <v>99.227799227799224</v>
      </c>
      <c r="H23" s="30">
        <f t="shared" si="12"/>
        <v>0.38610038610038611</v>
      </c>
      <c r="I23" s="30">
        <f t="shared" si="13"/>
        <v>0</v>
      </c>
      <c r="J23" s="30">
        <f t="shared" si="14"/>
        <v>0.38610038610038611</v>
      </c>
      <c r="K23" s="30">
        <f t="shared" si="15"/>
        <v>0</v>
      </c>
      <c r="L23" s="30">
        <f t="shared" si="16"/>
        <v>0</v>
      </c>
      <c r="M23" s="31"/>
      <c r="N23" s="30">
        <f t="shared" si="17"/>
        <v>0</v>
      </c>
    </row>
    <row r="24" spans="1:14">
      <c r="A24" t="s">
        <v>1968</v>
      </c>
      <c r="B24" s="76" t="str">
        <f t="shared" si="8"/>
        <v>W107H</v>
      </c>
      <c r="C24" s="14" t="str">
        <f t="shared" si="9"/>
        <v>Western Isles Hospital</v>
      </c>
      <c r="D24" s="8"/>
      <c r="E24" s="73">
        <f t="shared" si="10"/>
        <v>182</v>
      </c>
      <c r="F24" s="14"/>
      <c r="G24" s="30">
        <f t="shared" si="11"/>
        <v>60.989010989010993</v>
      </c>
      <c r="H24" s="30">
        <f t="shared" si="12"/>
        <v>8.791208791208792</v>
      </c>
      <c r="I24" s="30">
        <f t="shared" si="13"/>
        <v>1.098901098901099</v>
      </c>
      <c r="J24" s="30">
        <f t="shared" si="14"/>
        <v>0</v>
      </c>
      <c r="K24" s="30">
        <f t="shared" si="15"/>
        <v>17.582417582417584</v>
      </c>
      <c r="L24" s="30">
        <f t="shared" si="16"/>
        <v>10.989010989010989</v>
      </c>
      <c r="M24" s="31"/>
      <c r="N24" s="30">
        <f t="shared" si="17"/>
        <v>33.516483516483511</v>
      </c>
    </row>
    <row r="25" spans="1:14">
      <c r="A25" t="s">
        <v>1966</v>
      </c>
      <c r="B25" s="76" t="str">
        <f t="shared" si="8"/>
        <v>T310H</v>
      </c>
      <c r="C25" s="14" t="str">
        <f t="shared" si="9"/>
        <v>Montrose Royal Infirmary</v>
      </c>
      <c r="D25" s="6"/>
      <c r="E25" s="73">
        <f t="shared" si="10"/>
        <v>138</v>
      </c>
      <c r="F25" s="14"/>
      <c r="G25" s="30">
        <f t="shared" si="11"/>
        <v>100</v>
      </c>
      <c r="H25" s="30">
        <f t="shared" si="12"/>
        <v>0</v>
      </c>
      <c r="I25" s="30">
        <f t="shared" si="13"/>
        <v>0</v>
      </c>
      <c r="J25" s="30">
        <f t="shared" si="14"/>
        <v>0</v>
      </c>
      <c r="K25" s="30">
        <f t="shared" si="15"/>
        <v>0</v>
      </c>
      <c r="L25" s="30">
        <f t="shared" si="16"/>
        <v>0</v>
      </c>
      <c r="M25" s="31"/>
      <c r="N25" s="30">
        <f t="shared" si="17"/>
        <v>0.72463768115942029</v>
      </c>
    </row>
    <row r="26" spans="1:14">
      <c r="A26" t="s">
        <v>1949</v>
      </c>
      <c r="B26" s="76" t="str">
        <f>LEFT(A26,5)</f>
        <v>H103H</v>
      </c>
      <c r="C26" s="14" t="str">
        <f t="shared" si="9"/>
        <v>Caithness General Hospital</v>
      </c>
      <c r="D26" s="8"/>
      <c r="E26" s="73">
        <f t="shared" si="10"/>
        <v>126</v>
      </c>
      <c r="F26" s="14"/>
      <c r="G26" s="30">
        <f>VLOOKUP($A26,post_table5data,4,FALSE)</f>
        <v>68.253968253968253</v>
      </c>
      <c r="H26" s="30">
        <f>VLOOKUP($A26,post_table5data,5,FALSE)</f>
        <v>0.79365079365079361</v>
      </c>
      <c r="I26" s="30">
        <f>VLOOKUP($A26,post_table5data,6,FALSE)</f>
        <v>1.5873015873015872</v>
      </c>
      <c r="J26" s="30">
        <f>VLOOKUP($A26,post_table5data,7,FALSE)</f>
        <v>0</v>
      </c>
      <c r="K26" s="30">
        <f>VLOOKUP($A26,post_table5data,8,FALSE)</f>
        <v>16.666666666666664</v>
      </c>
      <c r="L26" s="30">
        <f>VLOOKUP($A26,post_table5data,9,FALSE)</f>
        <v>12.698412698412698</v>
      </c>
      <c r="M26" s="31"/>
      <c r="N26" s="30">
        <f>VLOOKUP($A26,post_table5data,11,FALSE)</f>
        <v>6.3492063492063489</v>
      </c>
    </row>
    <row r="27" spans="1:14">
      <c r="A27" t="s">
        <v>1971</v>
      </c>
      <c r="B27" s="76" t="str">
        <f>LEFT(A27,5)</f>
        <v>Z102H</v>
      </c>
      <c r="C27" s="14" t="str">
        <f t="shared" si="9"/>
        <v>Gilbert Bain Memorial Hospital</v>
      </c>
      <c r="D27" s="8"/>
      <c r="E27" s="73">
        <f t="shared" si="10"/>
        <v>125</v>
      </c>
      <c r="F27" s="14"/>
      <c r="G27" s="30">
        <f>VLOOKUP($A27,post_table5data,4,FALSE)</f>
        <v>68.8</v>
      </c>
      <c r="H27" s="30">
        <f>VLOOKUP($A27,post_table5data,5,FALSE)</f>
        <v>1.6</v>
      </c>
      <c r="I27" s="30">
        <f>VLOOKUP($A27,post_table5data,6,FALSE)</f>
        <v>4</v>
      </c>
      <c r="J27" s="30">
        <f>VLOOKUP($A27,post_table5data,7,FALSE)</f>
        <v>0</v>
      </c>
      <c r="K27" s="30">
        <f>VLOOKUP($A27,post_table5data,8,FALSE)</f>
        <v>8.7999999999999989</v>
      </c>
      <c r="L27" s="30">
        <f>VLOOKUP($A27,post_table5data,9,FALSE)</f>
        <v>16.8</v>
      </c>
      <c r="M27" s="31"/>
      <c r="N27" s="30">
        <f>VLOOKUP($A27,post_table5data,11,FALSE)</f>
        <v>4</v>
      </c>
    </row>
    <row r="28" spans="1:14">
      <c r="A28" t="s">
        <v>1960</v>
      </c>
      <c r="B28" s="76" t="str">
        <f>LEFT(A28,5)</f>
        <v>R101H</v>
      </c>
      <c r="C28" s="14" t="str">
        <f t="shared" si="9"/>
        <v>Balfour Hospital</v>
      </c>
      <c r="D28" s="6"/>
      <c r="E28" s="73">
        <f t="shared" si="10"/>
        <v>123</v>
      </c>
      <c r="F28" s="14"/>
      <c r="G28" s="30">
        <f t="shared" si="11"/>
        <v>61.788617886178862</v>
      </c>
      <c r="H28" s="30">
        <f t="shared" si="12"/>
        <v>4.8780487804878048</v>
      </c>
      <c r="I28" s="30">
        <f t="shared" si="13"/>
        <v>1.6260162601626018</v>
      </c>
      <c r="J28" s="30">
        <f t="shared" si="14"/>
        <v>0</v>
      </c>
      <c r="K28" s="30">
        <f t="shared" si="15"/>
        <v>17.073170731707318</v>
      </c>
      <c r="L28" s="30">
        <f t="shared" si="16"/>
        <v>14.634146341463413</v>
      </c>
      <c r="M28" s="31"/>
      <c r="N28" s="30">
        <f t="shared" si="17"/>
        <v>0.81300813008130091</v>
      </c>
    </row>
    <row r="29" spans="1:14">
      <c r="A29" t="s">
        <v>1958</v>
      </c>
      <c r="B29" s="76" t="str">
        <f t="shared" si="8"/>
        <v>N333H</v>
      </c>
      <c r="C29" s="14" t="str">
        <f t="shared" si="9"/>
        <v>Peterhead Cottage Hospital</v>
      </c>
      <c r="D29" s="8"/>
      <c r="E29" s="73">
        <f t="shared" si="10"/>
        <v>114</v>
      </c>
      <c r="F29" s="14"/>
      <c r="G29" s="30">
        <f t="shared" si="11"/>
        <v>95.614035087719301</v>
      </c>
      <c r="H29" s="30">
        <f t="shared" si="12"/>
        <v>0.8771929824561403</v>
      </c>
      <c r="I29" s="30">
        <f t="shared" si="13"/>
        <v>0</v>
      </c>
      <c r="J29" s="30">
        <f t="shared" si="14"/>
        <v>0</v>
      </c>
      <c r="K29" s="30">
        <f t="shared" si="15"/>
        <v>0</v>
      </c>
      <c r="L29" s="30">
        <f t="shared" si="16"/>
        <v>0.8771929824561403</v>
      </c>
      <c r="M29" s="31"/>
      <c r="N29" s="30">
        <f t="shared" si="17"/>
        <v>0</v>
      </c>
    </row>
    <row r="30" spans="1:14">
      <c r="A30" t="s">
        <v>1965</v>
      </c>
      <c r="B30" s="76" t="str">
        <f>LEFT(A30,5)</f>
        <v>T304H</v>
      </c>
      <c r="C30" s="14" t="str">
        <f t="shared" si="9"/>
        <v>Arbroath Infirmary</v>
      </c>
      <c r="D30" s="8"/>
      <c r="E30" s="73">
        <f t="shared" si="10"/>
        <v>95</v>
      </c>
      <c r="F30" s="14"/>
      <c r="G30" s="30">
        <f t="shared" si="11"/>
        <v>100</v>
      </c>
      <c r="H30" s="30">
        <f t="shared" si="12"/>
        <v>0</v>
      </c>
      <c r="I30" s="30">
        <f t="shared" si="13"/>
        <v>0</v>
      </c>
      <c r="J30" s="30">
        <f t="shared" si="14"/>
        <v>0</v>
      </c>
      <c r="K30" s="30">
        <f t="shared" si="15"/>
        <v>0</v>
      </c>
      <c r="L30" s="30">
        <f t="shared" si="16"/>
        <v>0</v>
      </c>
      <c r="M30" s="31"/>
      <c r="N30" s="30">
        <f t="shared" si="17"/>
        <v>0</v>
      </c>
    </row>
    <row r="31" spans="1:14">
      <c r="A31" t="s">
        <v>1970</v>
      </c>
      <c r="B31" s="76" t="str">
        <f t="shared" si="8"/>
        <v>Y144H</v>
      </c>
      <c r="C31" s="14" t="str">
        <f t="shared" si="9"/>
        <v>Galloway Community Hospital</v>
      </c>
      <c r="D31" s="6"/>
      <c r="E31" s="73">
        <f t="shared" si="10"/>
        <v>43</v>
      </c>
      <c r="F31" s="14"/>
      <c r="G31" s="30">
        <f t="shared" si="11"/>
        <v>97.674418604651152</v>
      </c>
      <c r="H31" s="30">
        <f t="shared" si="12"/>
        <v>0</v>
      </c>
      <c r="I31" s="30">
        <f t="shared" si="13"/>
        <v>0</v>
      </c>
      <c r="J31" s="30">
        <f t="shared" si="14"/>
        <v>2.3255813953488373</v>
      </c>
      <c r="K31" s="30">
        <f t="shared" si="15"/>
        <v>0</v>
      </c>
      <c r="L31" s="30">
        <f t="shared" si="16"/>
        <v>0</v>
      </c>
      <c r="M31" s="31"/>
      <c r="N31" s="30">
        <f t="shared" si="17"/>
        <v>0</v>
      </c>
    </row>
    <row r="32" spans="1:14">
      <c r="A32" t="s">
        <v>1943</v>
      </c>
      <c r="B32" s="76" t="str">
        <f>LEFT(A32,5)</f>
        <v>C206H</v>
      </c>
      <c r="C32" s="14" t="str">
        <f t="shared" si="9"/>
        <v>Vale of Leven District General Hospital</v>
      </c>
      <c r="D32" s="6"/>
      <c r="E32" s="73">
        <f t="shared" si="10"/>
        <v>35</v>
      </c>
      <c r="F32" s="14"/>
      <c r="G32" s="30">
        <f t="shared" si="11"/>
        <v>100</v>
      </c>
      <c r="H32" s="30">
        <f t="shared" si="12"/>
        <v>0</v>
      </c>
      <c r="I32" s="30">
        <f t="shared" si="13"/>
        <v>0</v>
      </c>
      <c r="J32" s="30">
        <f t="shared" si="14"/>
        <v>0</v>
      </c>
      <c r="K32" s="30">
        <f t="shared" si="15"/>
        <v>0</v>
      </c>
      <c r="L32" s="30">
        <f t="shared" si="16"/>
        <v>0</v>
      </c>
      <c r="M32" s="31"/>
      <c r="N32" s="30">
        <f t="shared" si="17"/>
        <v>0</v>
      </c>
    </row>
    <row r="33" spans="1:14">
      <c r="A33" t="s">
        <v>1952</v>
      </c>
      <c r="B33" s="76" t="str">
        <f>LEFT(A33,5)</f>
        <v>H214H</v>
      </c>
      <c r="C33" s="14" t="str">
        <f t="shared" si="9"/>
        <v>Mackinnon Memorial Hospital</v>
      </c>
      <c r="D33" s="8"/>
      <c r="E33" s="73">
        <f t="shared" si="10"/>
        <v>13</v>
      </c>
      <c r="F33" s="14"/>
      <c r="G33" s="30">
        <f t="shared" si="11"/>
        <v>100</v>
      </c>
      <c r="H33" s="30">
        <f t="shared" si="12"/>
        <v>0</v>
      </c>
      <c r="I33" s="30">
        <f t="shared" si="13"/>
        <v>0</v>
      </c>
      <c r="J33" s="30">
        <f t="shared" si="14"/>
        <v>0</v>
      </c>
      <c r="K33" s="30">
        <f t="shared" si="15"/>
        <v>0</v>
      </c>
      <c r="L33" s="30">
        <f t="shared" si="16"/>
        <v>0</v>
      </c>
      <c r="M33" s="31"/>
      <c r="N33" s="30">
        <f t="shared" si="17"/>
        <v>0</v>
      </c>
    </row>
    <row r="34" spans="1:14">
      <c r="A34" t="s">
        <v>1941</v>
      </c>
      <c r="B34" s="76" t="str">
        <f t="shared" si="8"/>
        <v>C106H</v>
      </c>
      <c r="C34" s="14" t="str">
        <f t="shared" si="9"/>
        <v>Dunoon &amp; District General Hospital</v>
      </c>
      <c r="D34" s="8"/>
      <c r="E34" s="73">
        <f t="shared" si="10"/>
        <v>12</v>
      </c>
      <c r="F34" s="14"/>
      <c r="G34" s="30">
        <f t="shared" si="11"/>
        <v>100</v>
      </c>
      <c r="H34" s="30">
        <f t="shared" si="12"/>
        <v>0</v>
      </c>
      <c r="I34" s="30">
        <f t="shared" si="13"/>
        <v>0</v>
      </c>
      <c r="J34" s="30">
        <f t="shared" si="14"/>
        <v>0</v>
      </c>
      <c r="K34" s="30">
        <f t="shared" si="15"/>
        <v>0</v>
      </c>
      <c r="L34" s="30">
        <f t="shared" si="16"/>
        <v>0</v>
      </c>
      <c r="M34" s="31"/>
      <c r="N34" s="30">
        <f t="shared" si="17"/>
        <v>0</v>
      </c>
    </row>
    <row r="35" spans="1:14">
      <c r="A35" t="s">
        <v>1942</v>
      </c>
      <c r="B35" s="76" t="str">
        <f t="shared" si="8"/>
        <v>C121H</v>
      </c>
      <c r="C35" s="14" t="str">
        <f t="shared" si="9"/>
        <v>Lorne &amp; Islands District General Hospital, Oban</v>
      </c>
      <c r="D35" s="8"/>
      <c r="E35" s="74">
        <f t="shared" si="10"/>
        <v>12</v>
      </c>
      <c r="F35" s="41"/>
      <c r="G35" s="66">
        <f t="shared" si="11"/>
        <v>100</v>
      </c>
      <c r="H35" s="66">
        <f t="shared" si="12"/>
        <v>0</v>
      </c>
      <c r="I35" s="66">
        <f t="shared" si="13"/>
        <v>0</v>
      </c>
      <c r="J35" s="66">
        <f t="shared" si="14"/>
        <v>0</v>
      </c>
      <c r="K35" s="66">
        <f t="shared" si="15"/>
        <v>0</v>
      </c>
      <c r="L35" s="66">
        <f t="shared" si="16"/>
        <v>0</v>
      </c>
      <c r="M35" s="67"/>
      <c r="N35" s="66">
        <f t="shared" si="17"/>
        <v>0</v>
      </c>
    </row>
    <row r="36" spans="1:14">
      <c r="A36" t="s">
        <v>1944</v>
      </c>
      <c r="B36" s="76" t="str">
        <f t="shared" si="8"/>
        <v>C313H</v>
      </c>
      <c r="C36" s="14" t="str">
        <f t="shared" si="9"/>
        <v>Inverclyde Royal Hospital</v>
      </c>
      <c r="D36" s="6"/>
      <c r="E36" s="73">
        <f t="shared" si="10"/>
        <v>11</v>
      </c>
      <c r="F36" s="14"/>
      <c r="G36" s="30">
        <f t="shared" si="11"/>
        <v>81.818181818181827</v>
      </c>
      <c r="H36" s="30">
        <f t="shared" si="12"/>
        <v>18.181818181818183</v>
      </c>
      <c r="I36" s="30">
        <f t="shared" si="13"/>
        <v>0</v>
      </c>
      <c r="J36" s="30">
        <f t="shared" si="14"/>
        <v>0</v>
      </c>
      <c r="K36" s="30">
        <f t="shared" si="15"/>
        <v>0</v>
      </c>
      <c r="L36" s="30">
        <f t="shared" si="16"/>
        <v>0</v>
      </c>
      <c r="M36" s="31"/>
      <c r="N36" s="30">
        <f t="shared" si="17"/>
        <v>0</v>
      </c>
    </row>
    <row r="37" spans="1:14">
      <c r="A37" t="s">
        <v>1951</v>
      </c>
      <c r="B37" s="76" t="str">
        <f>LEFT(A37,5)</f>
        <v>H212H</v>
      </c>
      <c r="C37" s="14" t="str">
        <f t="shared" si="9"/>
        <v>Belford Hospital</v>
      </c>
      <c r="D37" s="8"/>
      <c r="E37" s="73">
        <f t="shared" si="10"/>
        <v>9</v>
      </c>
      <c r="F37" s="14"/>
      <c r="G37" s="30">
        <f t="shared" si="11"/>
        <v>100</v>
      </c>
      <c r="H37" s="30">
        <f t="shared" si="12"/>
        <v>0</v>
      </c>
      <c r="I37" s="30">
        <f t="shared" si="13"/>
        <v>0</v>
      </c>
      <c r="J37" s="30">
        <f t="shared" si="14"/>
        <v>0</v>
      </c>
      <c r="K37" s="30">
        <f t="shared" si="15"/>
        <v>0</v>
      </c>
      <c r="L37" s="30">
        <f t="shared" si="16"/>
        <v>0</v>
      </c>
      <c r="M37" s="31"/>
      <c r="N37" s="30">
        <f t="shared" si="17"/>
        <v>0</v>
      </c>
    </row>
    <row r="38" spans="1:14">
      <c r="A38" t="s">
        <v>1953</v>
      </c>
      <c r="B38" s="76" t="str">
        <f t="shared" si="8"/>
        <v>H224H</v>
      </c>
      <c r="C38" s="14" t="str">
        <f t="shared" si="9"/>
        <v>Mid-Argyll Community Hospital</v>
      </c>
      <c r="D38" s="8"/>
      <c r="E38" s="73">
        <f t="shared" si="10"/>
        <v>8</v>
      </c>
      <c r="F38" s="14"/>
      <c r="G38" s="30">
        <f t="shared" si="11"/>
        <v>87.5</v>
      </c>
      <c r="H38" s="30">
        <f t="shared" si="12"/>
        <v>0</v>
      </c>
      <c r="I38" s="30">
        <f t="shared" si="13"/>
        <v>0</v>
      </c>
      <c r="J38" s="30">
        <f t="shared" si="14"/>
        <v>12.5</v>
      </c>
      <c r="K38" s="30">
        <f t="shared" si="15"/>
        <v>0</v>
      </c>
      <c r="L38" s="30">
        <f t="shared" si="16"/>
        <v>0</v>
      </c>
      <c r="M38" s="31"/>
      <c r="N38" s="30">
        <f t="shared" si="17"/>
        <v>0</v>
      </c>
    </row>
    <row r="39" spans="1:14" s="7" customFormat="1">
      <c r="A39" s="83" t="s">
        <v>1954</v>
      </c>
      <c r="B39" s="79" t="str">
        <f t="shared" si="8"/>
        <v>H555H</v>
      </c>
      <c r="C39" s="26" t="str">
        <f t="shared" si="9"/>
        <v>Hospitals with less than 5 births</v>
      </c>
      <c r="D39" s="61"/>
      <c r="E39" s="75">
        <f t="shared" si="10"/>
        <v>6</v>
      </c>
      <c r="F39" s="26"/>
      <c r="G39" s="62">
        <f t="shared" si="11"/>
        <v>100</v>
      </c>
      <c r="H39" s="62">
        <f t="shared" si="12"/>
        <v>0</v>
      </c>
      <c r="I39" s="62">
        <f t="shared" si="13"/>
        <v>0</v>
      </c>
      <c r="J39" s="62">
        <f t="shared" si="14"/>
        <v>0</v>
      </c>
      <c r="K39" s="62">
        <f t="shared" si="15"/>
        <v>0</v>
      </c>
      <c r="L39" s="62">
        <f t="shared" si="16"/>
        <v>0</v>
      </c>
      <c r="M39" s="63"/>
      <c r="N39" s="62">
        <f t="shared" si="17"/>
        <v>0</v>
      </c>
    </row>
    <row r="40" spans="1:14" ht="1.5" customHeight="1">
      <c r="A40" s="84"/>
      <c r="B40" s="77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2.75" customHeight="1">
      <c r="A41" s="88"/>
      <c r="B41" s="79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s="9" customFormat="1">
      <c r="A42" s="22"/>
      <c r="B42" s="80"/>
      <c r="C42" s="9" t="s">
        <v>263</v>
      </c>
    </row>
    <row r="43" spans="1:14" s="9" customFormat="1">
      <c r="A43"/>
      <c r="B43" s="80"/>
      <c r="C43" s="9" t="s">
        <v>264</v>
      </c>
    </row>
    <row r="44" spans="1:14" s="9" customFormat="1">
      <c r="A44"/>
      <c r="B44" s="80"/>
      <c r="C44" s="9" t="s">
        <v>1505</v>
      </c>
    </row>
    <row r="45" spans="1:14" s="9" customFormat="1" ht="11.25">
      <c r="B45" s="80"/>
      <c r="C45" s="9" t="s">
        <v>1223</v>
      </c>
    </row>
    <row r="46" spans="1:14" s="9" customFormat="1">
      <c r="A46" s="22"/>
      <c r="B46" s="80"/>
      <c r="C46" s="9" t="s">
        <v>387</v>
      </c>
    </row>
    <row r="48" spans="1:14">
      <c r="C48" s="10" t="s">
        <v>265</v>
      </c>
    </row>
    <row r="49" spans="3:3">
      <c r="C49" s="9" t="s">
        <v>266</v>
      </c>
    </row>
  </sheetData>
  <sortState ref="E8:E39">
    <sortCondition descending="1" ref="E39"/>
  </sortState>
  <phoneticPr fontId="8" type="noConversion"/>
  <hyperlinks>
    <hyperlink ref="N3" location="Index!A1" display="Index"/>
  </hyperlink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9"/>
  <sheetViews>
    <sheetView topLeftCell="C1" workbookViewId="0">
      <selection activeCell="C3" sqref="C3"/>
    </sheetView>
  </sheetViews>
  <sheetFormatPr defaultRowHeight="12.75"/>
  <cols>
    <col min="1" max="1" width="0.140625" hidden="1" customWidth="1"/>
    <col min="2" max="2" width="9.140625" hidden="1" customWidth="1"/>
    <col min="3" max="3" width="40.7109375" customWidth="1"/>
    <col min="4" max="4" width="1.7109375" customWidth="1"/>
    <col min="5" max="5" width="9" customWidth="1"/>
    <col min="6" max="6" width="1.7109375" customWidth="1"/>
    <col min="7" max="7" width="12.5703125" customWidth="1"/>
    <col min="8" max="9" width="9.5703125" customWidth="1"/>
    <col min="10" max="10" width="15.140625" bestFit="1" customWidth="1"/>
    <col min="11" max="12" width="11.42578125" customWidth="1"/>
    <col min="13" max="13" width="0" hidden="1" customWidth="1"/>
    <col min="14" max="14" width="1.7109375" customWidth="1"/>
    <col min="15" max="15" width="9.5703125" customWidth="1"/>
  </cols>
  <sheetData>
    <row r="1" spans="1:15" ht="20.25" customHeight="1">
      <c r="C1" s="1" t="s">
        <v>1979</v>
      </c>
      <c r="D1" s="2"/>
      <c r="E1" s="7"/>
      <c r="F1" s="7"/>
      <c r="G1" s="7"/>
      <c r="K1" s="3"/>
    </row>
    <row r="2" spans="1:15" ht="20.25" customHeight="1">
      <c r="C2" s="4" t="s">
        <v>1890</v>
      </c>
      <c r="D2" s="5"/>
      <c r="E2" s="7"/>
      <c r="F2" s="7"/>
      <c r="G2" s="7"/>
      <c r="H2" s="7"/>
    </row>
    <row r="3" spans="1:15">
      <c r="O3" s="38" t="s">
        <v>1299</v>
      </c>
    </row>
    <row r="4" spans="1:15">
      <c r="G4" s="87" t="s">
        <v>1980</v>
      </c>
      <c r="H4" s="5"/>
      <c r="I4" s="5"/>
      <c r="J4" s="5"/>
      <c r="K4" s="5"/>
      <c r="L4" s="5"/>
      <c r="M4" s="5"/>
      <c r="N4" s="5"/>
      <c r="O4" s="5"/>
    </row>
    <row r="5" spans="1:15" ht="42" customHeight="1">
      <c r="B5" s="5"/>
      <c r="C5" s="5"/>
      <c r="E5" s="65" t="s">
        <v>1973</v>
      </c>
      <c r="F5" s="33"/>
      <c r="G5" s="32" t="s">
        <v>241</v>
      </c>
      <c r="H5" s="32" t="s">
        <v>242</v>
      </c>
      <c r="I5" s="34" t="s">
        <v>243</v>
      </c>
      <c r="J5" s="34" t="s">
        <v>174</v>
      </c>
      <c r="K5" s="35" t="s">
        <v>244</v>
      </c>
      <c r="L5" s="35" t="s">
        <v>245</v>
      </c>
      <c r="M5" s="34" t="s">
        <v>246</v>
      </c>
      <c r="N5" s="6"/>
      <c r="O5" s="32" t="s">
        <v>247</v>
      </c>
    </row>
    <row r="7" spans="1:15" s="6" customFormat="1" ht="14.25">
      <c r="A7" t="s">
        <v>1867</v>
      </c>
      <c r="B7" s="78"/>
      <c r="C7" s="6" t="s">
        <v>1975</v>
      </c>
      <c r="E7" s="72">
        <f t="shared" ref="E7:E40" si="0">VLOOKUP($A7,post_table5data,3,FALSE)</f>
        <v>54765</v>
      </c>
      <c r="G7" s="19">
        <f t="shared" ref="G7:G40" si="1">VLOOKUP($A7,post_table5data,4,FALSE)</f>
        <v>56.072308956450293</v>
      </c>
      <c r="H7" s="19">
        <f t="shared" ref="H7:H40" si="2">VLOOKUP($A7,post_table5data,5,FALSE)</f>
        <v>9.6192823883867433</v>
      </c>
      <c r="I7" s="19">
        <f t="shared" ref="I7:I40" si="3">VLOOKUP($A7,post_table5data,6,FALSE)</f>
        <v>2.7426275906144433</v>
      </c>
      <c r="J7" s="19">
        <f t="shared" ref="J7:J40" si="4">VLOOKUP($A7,post_table5data,7,FALSE)</f>
        <v>0.35424084725645943</v>
      </c>
      <c r="K7" s="19">
        <f t="shared" ref="K7:K40" si="5">VLOOKUP($A7,post_table5data,8,FALSE)</f>
        <v>14.111202410298548</v>
      </c>
      <c r="L7" s="19">
        <f t="shared" ref="L7:L40" si="6">VLOOKUP($A7,post_table5data,9,FALSE)</f>
        <v>17.08207796950607</v>
      </c>
      <c r="M7" s="19">
        <v>0.02</v>
      </c>
      <c r="N7" s="29"/>
      <c r="O7" s="19">
        <f t="shared" ref="O7:O40" si="7">VLOOKUP($A7,post_table5data,11,FALSE)</f>
        <v>29.166438418698075</v>
      </c>
    </row>
    <row r="8" spans="1:15" s="6" customFormat="1">
      <c r="A8" t="s">
        <v>1873</v>
      </c>
      <c r="B8" s="76" t="str">
        <f>LEFT(A8,5)</f>
        <v>S314H</v>
      </c>
      <c r="C8" s="14" t="str">
        <f t="shared" ref="C8:C40" si="8">VLOOKUP($B8, hosp_lookup,2,0)</f>
        <v>New Royal Infirmary of Edinburgh</v>
      </c>
      <c r="D8" s="8"/>
      <c r="E8" s="73">
        <f t="shared" si="0"/>
        <v>6241</v>
      </c>
      <c r="F8" s="14"/>
      <c r="G8" s="30">
        <f t="shared" si="1"/>
        <v>54.927095016824225</v>
      </c>
      <c r="H8" s="30">
        <f t="shared" si="2"/>
        <v>14.869411953212627</v>
      </c>
      <c r="I8" s="30">
        <f t="shared" si="3"/>
        <v>2.7078993751001441</v>
      </c>
      <c r="J8" s="30">
        <f t="shared" si="4"/>
        <v>0.40057683063611604</v>
      </c>
      <c r="K8" s="30">
        <f t="shared" si="5"/>
        <v>8.5723441756128818</v>
      </c>
      <c r="L8" s="30">
        <f t="shared" si="6"/>
        <v>18.490626502163117</v>
      </c>
      <c r="M8" s="30">
        <v>0</v>
      </c>
      <c r="N8" s="31"/>
      <c r="O8" s="30">
        <f t="shared" si="7"/>
        <v>24.707578913635636</v>
      </c>
    </row>
    <row r="9" spans="1:15" s="6" customFormat="1">
      <c r="A9" t="s">
        <v>1859</v>
      </c>
      <c r="B9" s="76" t="str">
        <f t="shared" ref="B9:B40" si="9">LEFT(A9,5)</f>
        <v>G108H</v>
      </c>
      <c r="C9" s="14" t="str">
        <f t="shared" si="8"/>
        <v>Princess Royal Maternity Hospital</v>
      </c>
      <c r="E9" s="73">
        <f t="shared" si="0"/>
        <v>5964</v>
      </c>
      <c r="F9" s="14"/>
      <c r="G9" s="30">
        <f t="shared" si="1"/>
        <v>49.631120053655266</v>
      </c>
      <c r="H9" s="30">
        <f t="shared" si="2"/>
        <v>7.5955734406438626</v>
      </c>
      <c r="I9" s="30">
        <f t="shared" si="3"/>
        <v>5.2984574111334677</v>
      </c>
      <c r="J9" s="30">
        <f t="shared" si="4"/>
        <v>0.25150905432595572</v>
      </c>
      <c r="K9" s="30">
        <f t="shared" si="5"/>
        <v>17.806841046277665</v>
      </c>
      <c r="L9" s="30">
        <f t="shared" si="6"/>
        <v>19.416498993963781</v>
      </c>
      <c r="M9" s="30">
        <v>0</v>
      </c>
      <c r="N9" s="31"/>
      <c r="O9" s="30">
        <f t="shared" si="7"/>
        <v>36.552649228705569</v>
      </c>
    </row>
    <row r="10" spans="1:15" s="6" customFormat="1">
      <c r="A10" t="s">
        <v>1860</v>
      </c>
      <c r="B10" s="76" t="str">
        <f t="shared" si="9"/>
        <v>G405H</v>
      </c>
      <c r="C10" s="14" t="str">
        <f t="shared" si="8"/>
        <v>Southern General Hospital</v>
      </c>
      <c r="E10" s="73">
        <f t="shared" si="0"/>
        <v>5728</v>
      </c>
      <c r="F10" s="14"/>
      <c r="G10" s="30">
        <f t="shared" si="1"/>
        <v>52.217178770949722</v>
      </c>
      <c r="H10" s="30">
        <f t="shared" si="2"/>
        <v>9.5844972067039116</v>
      </c>
      <c r="I10" s="30">
        <f t="shared" si="3"/>
        <v>3.3344972067039103</v>
      </c>
      <c r="J10" s="30">
        <f t="shared" si="4"/>
        <v>0.31424581005586594</v>
      </c>
      <c r="K10" s="30">
        <f t="shared" si="5"/>
        <v>16.009078212290504</v>
      </c>
      <c r="L10" s="30">
        <f t="shared" si="6"/>
        <v>18.505586592178773</v>
      </c>
      <c r="M10" s="30">
        <v>0.04</v>
      </c>
      <c r="N10" s="31"/>
      <c r="O10" s="30">
        <f t="shared" si="7"/>
        <v>27.72346368715084</v>
      </c>
    </row>
    <row r="11" spans="1:15" s="6" customFormat="1">
      <c r="A11" t="s">
        <v>1868</v>
      </c>
      <c r="B11" s="76" t="str">
        <f t="shared" si="9"/>
        <v>N161H</v>
      </c>
      <c r="C11" s="14" t="str">
        <f t="shared" si="8"/>
        <v>Aberdeen Maternity Hospital</v>
      </c>
      <c r="E11" s="73">
        <f t="shared" si="0"/>
        <v>5134</v>
      </c>
      <c r="F11" s="14"/>
      <c r="G11" s="30">
        <f t="shared" si="1"/>
        <v>52.707440592130894</v>
      </c>
      <c r="H11" s="30">
        <f t="shared" si="2"/>
        <v>13.946240747954811</v>
      </c>
      <c r="I11" s="30">
        <f t="shared" si="3"/>
        <v>2.6684846123880015</v>
      </c>
      <c r="J11" s="30">
        <f t="shared" si="4"/>
        <v>0.33112582781456956</v>
      </c>
      <c r="K11" s="30">
        <f t="shared" si="5"/>
        <v>16.049863654070901</v>
      </c>
      <c r="L11" s="30">
        <f t="shared" si="6"/>
        <v>14.296844565640827</v>
      </c>
      <c r="M11" s="30">
        <v>0</v>
      </c>
      <c r="N11" s="31"/>
      <c r="O11" s="30">
        <f t="shared" si="7"/>
        <v>20.393455395403194</v>
      </c>
    </row>
    <row r="12" spans="1:15" s="6" customFormat="1">
      <c r="A12" t="s">
        <v>1866</v>
      </c>
      <c r="B12" s="76" t="str">
        <f t="shared" si="9"/>
        <v>L308H</v>
      </c>
      <c r="C12" s="14" t="str">
        <f t="shared" si="8"/>
        <v>Wishaw General Hospital</v>
      </c>
      <c r="E12" s="73">
        <f t="shared" si="0"/>
        <v>4669</v>
      </c>
      <c r="F12" s="14"/>
      <c r="G12" s="30">
        <f t="shared" si="1"/>
        <v>57.592632255300927</v>
      </c>
      <c r="H12" s="30">
        <f t="shared" si="2"/>
        <v>8.095952023988005</v>
      </c>
      <c r="I12" s="30">
        <f t="shared" si="3"/>
        <v>1.5420860998072392</v>
      </c>
      <c r="J12" s="30">
        <f t="shared" si="4"/>
        <v>0.23559648747055045</v>
      </c>
      <c r="K12" s="30">
        <f t="shared" si="5"/>
        <v>14.928250160633969</v>
      </c>
      <c r="L12" s="30">
        <f t="shared" si="6"/>
        <v>17.562647247804669</v>
      </c>
      <c r="M12" s="30">
        <v>0</v>
      </c>
      <c r="N12" s="31"/>
      <c r="O12" s="30">
        <f t="shared" si="7"/>
        <v>29.235382308845576</v>
      </c>
    </row>
    <row r="13" spans="1:15" s="6" customFormat="1">
      <c r="A13" t="s">
        <v>1874</v>
      </c>
      <c r="B13" s="76" t="str">
        <f t="shared" si="9"/>
        <v>T101H</v>
      </c>
      <c r="C13" s="14" t="str">
        <f t="shared" si="8"/>
        <v>Ninewells Hospital</v>
      </c>
      <c r="D13" s="8"/>
      <c r="E13" s="73">
        <f t="shared" si="0"/>
        <v>3975</v>
      </c>
      <c r="F13" s="14"/>
      <c r="G13" s="30">
        <f t="shared" si="1"/>
        <v>54.415094339622641</v>
      </c>
      <c r="H13" s="30">
        <f t="shared" si="2"/>
        <v>9.635220125786164</v>
      </c>
      <c r="I13" s="30">
        <f t="shared" si="3"/>
        <v>2.666666666666667</v>
      </c>
      <c r="J13" s="30">
        <f t="shared" si="4"/>
        <v>0.65408805031446537</v>
      </c>
      <c r="K13" s="30">
        <f t="shared" si="5"/>
        <v>12.528301886792454</v>
      </c>
      <c r="L13" s="30">
        <f t="shared" si="6"/>
        <v>20.10062893081761</v>
      </c>
      <c r="M13" s="30">
        <v>0</v>
      </c>
      <c r="N13" s="31"/>
      <c r="O13" s="30">
        <f t="shared" si="7"/>
        <v>33.182389937106919</v>
      </c>
    </row>
    <row r="14" spans="1:15" s="6" customFormat="1">
      <c r="A14" t="s">
        <v>1850</v>
      </c>
      <c r="B14" s="76" t="str">
        <f t="shared" si="9"/>
        <v>A111H</v>
      </c>
      <c r="C14" s="14" t="str">
        <f t="shared" si="8"/>
        <v>Crosshouse Hospital</v>
      </c>
      <c r="E14" s="73">
        <f t="shared" si="0"/>
        <v>3549</v>
      </c>
      <c r="F14" s="14"/>
      <c r="G14" s="30">
        <f t="shared" si="1"/>
        <v>56.015779092702168</v>
      </c>
      <c r="H14" s="30">
        <f t="shared" si="2"/>
        <v>8.312200619892927</v>
      </c>
      <c r="I14" s="30">
        <f t="shared" si="3"/>
        <v>1.6342631727247112</v>
      </c>
      <c r="J14" s="30">
        <f t="shared" si="4"/>
        <v>0.53536207382361234</v>
      </c>
      <c r="K14" s="30">
        <f t="shared" si="5"/>
        <v>15.159199774584389</v>
      </c>
      <c r="L14" s="30">
        <f t="shared" si="6"/>
        <v>18.34319526627219</v>
      </c>
      <c r="M14" s="30">
        <v>0.06</v>
      </c>
      <c r="N14" s="31"/>
      <c r="O14" s="30">
        <f t="shared" si="7"/>
        <v>25.697379543533387</v>
      </c>
    </row>
    <row r="15" spans="1:15" s="6" customFormat="1">
      <c r="A15" t="s">
        <v>1857</v>
      </c>
      <c r="B15" s="76" t="str">
        <f t="shared" si="9"/>
        <v>C418H</v>
      </c>
      <c r="C15" s="14" t="str">
        <f t="shared" si="8"/>
        <v>Royal Alexandra Hospital</v>
      </c>
      <c r="E15" s="73">
        <f t="shared" si="0"/>
        <v>3487</v>
      </c>
      <c r="F15" s="14"/>
      <c r="G15" s="30">
        <f t="shared" si="1"/>
        <v>50.817321479782052</v>
      </c>
      <c r="H15" s="30">
        <f t="shared" si="2"/>
        <v>9.8938915973616286</v>
      </c>
      <c r="I15" s="30">
        <f t="shared" si="3"/>
        <v>3.1832520791511323</v>
      </c>
      <c r="J15" s="30">
        <f t="shared" si="4"/>
        <v>0.34413535990823058</v>
      </c>
      <c r="K15" s="30">
        <f t="shared" si="5"/>
        <v>17.350157728706623</v>
      </c>
      <c r="L15" s="30">
        <f t="shared" si="6"/>
        <v>18.382563808431314</v>
      </c>
      <c r="M15" s="30">
        <v>0</v>
      </c>
      <c r="N15" s="31"/>
      <c r="O15" s="30">
        <f t="shared" si="7"/>
        <v>39.97705764267279</v>
      </c>
    </row>
    <row r="16" spans="1:15" s="6" customFormat="1">
      <c r="A16" t="s">
        <v>1858</v>
      </c>
      <c r="B16" s="76" t="str">
        <f t="shared" si="9"/>
        <v>F705H</v>
      </c>
      <c r="C16" s="14" t="str">
        <f t="shared" si="8"/>
        <v>Forth Park Maternity Hospital</v>
      </c>
      <c r="E16" s="73">
        <f t="shared" si="0"/>
        <v>3473</v>
      </c>
      <c r="F16" s="14"/>
      <c r="G16" s="30">
        <f t="shared" si="1"/>
        <v>63.374604088684137</v>
      </c>
      <c r="H16" s="30">
        <f t="shared" si="2"/>
        <v>6.9680391592283328</v>
      </c>
      <c r="I16" s="30">
        <f t="shared" si="3"/>
        <v>1.2093291102792976</v>
      </c>
      <c r="J16" s="30">
        <f t="shared" si="4"/>
        <v>0.46069680391592283</v>
      </c>
      <c r="K16" s="30">
        <f t="shared" si="5"/>
        <v>11.575007198387562</v>
      </c>
      <c r="L16" s="30">
        <f t="shared" si="6"/>
        <v>16.35473653901526</v>
      </c>
      <c r="M16" s="30">
        <v>0.03</v>
      </c>
      <c r="N16" s="31"/>
      <c r="O16" s="30">
        <f t="shared" si="7"/>
        <v>28.016124388137058</v>
      </c>
    </row>
    <row r="17" spans="1:15" s="6" customFormat="1">
      <c r="A17" t="s">
        <v>1878</v>
      </c>
      <c r="B17" s="76" t="str">
        <f t="shared" si="9"/>
        <v>V217H</v>
      </c>
      <c r="C17" s="14" t="str">
        <f t="shared" si="8"/>
        <v>Forth Valley Royal</v>
      </c>
      <c r="D17" s="8"/>
      <c r="E17" s="73">
        <f t="shared" si="0"/>
        <v>3130</v>
      </c>
      <c r="F17" s="14"/>
      <c r="G17" s="30">
        <f t="shared" si="1"/>
        <v>58.722044728434511</v>
      </c>
      <c r="H17" s="30">
        <f t="shared" si="2"/>
        <v>8.9456869009584654</v>
      </c>
      <c r="I17" s="30">
        <f t="shared" si="3"/>
        <v>2.0766773162939298</v>
      </c>
      <c r="J17" s="30">
        <f t="shared" si="4"/>
        <v>0.22364217252396168</v>
      </c>
      <c r="K17" s="30">
        <f t="shared" si="5"/>
        <v>12.779552715654951</v>
      </c>
      <c r="L17" s="30">
        <f t="shared" si="6"/>
        <v>17.220447284345049</v>
      </c>
      <c r="M17" s="30">
        <v>0.19</v>
      </c>
      <c r="N17" s="31"/>
      <c r="O17" s="30">
        <f t="shared" si="7"/>
        <v>39.29712460063898</v>
      </c>
    </row>
    <row r="18" spans="1:15" s="6" customFormat="1">
      <c r="A18" t="s">
        <v>1872</v>
      </c>
      <c r="B18" s="76" t="str">
        <f t="shared" si="9"/>
        <v>S308H</v>
      </c>
      <c r="C18" s="14" t="str">
        <f t="shared" si="8"/>
        <v>St John's Hospital</v>
      </c>
      <c r="E18" s="73">
        <f t="shared" si="0"/>
        <v>2636</v>
      </c>
      <c r="F18" s="14"/>
      <c r="G18" s="30">
        <f t="shared" si="1"/>
        <v>54.172989377845212</v>
      </c>
      <c r="H18" s="30">
        <f t="shared" si="2"/>
        <v>9.2943854324734438</v>
      </c>
      <c r="I18" s="30">
        <f t="shared" si="3"/>
        <v>1.6312594840667678</v>
      </c>
      <c r="J18" s="30">
        <f t="shared" si="4"/>
        <v>0.18968133535660092</v>
      </c>
      <c r="K18" s="30">
        <f t="shared" si="5"/>
        <v>18.740515933232167</v>
      </c>
      <c r="L18" s="30">
        <f t="shared" si="6"/>
        <v>15.971168437025796</v>
      </c>
      <c r="M18" s="30">
        <v>0</v>
      </c>
      <c r="N18" s="31"/>
      <c r="O18" s="30">
        <f t="shared" si="7"/>
        <v>29.438543247344462</v>
      </c>
    </row>
    <row r="19" spans="1:15" s="6" customFormat="1">
      <c r="A19" t="s">
        <v>1862</v>
      </c>
      <c r="B19" s="76" t="str">
        <f t="shared" si="9"/>
        <v>H202H</v>
      </c>
      <c r="C19" s="14" t="str">
        <f t="shared" si="8"/>
        <v>Raigmore Hospital</v>
      </c>
      <c r="E19" s="73">
        <f t="shared" si="0"/>
        <v>2068</v>
      </c>
      <c r="F19" s="14"/>
      <c r="G19" s="30">
        <f t="shared" si="1"/>
        <v>57.446808510638306</v>
      </c>
      <c r="H19" s="30">
        <f t="shared" si="2"/>
        <v>9.5744680851063837</v>
      </c>
      <c r="I19" s="30">
        <f t="shared" si="3"/>
        <v>2.6595744680851063</v>
      </c>
      <c r="J19" s="30">
        <f t="shared" si="4"/>
        <v>0.19342359767891684</v>
      </c>
      <c r="K19" s="30">
        <f t="shared" si="5"/>
        <v>13.539651837524177</v>
      </c>
      <c r="L19" s="30">
        <f t="shared" si="6"/>
        <v>16.586073500967117</v>
      </c>
      <c r="M19" s="30">
        <v>0</v>
      </c>
      <c r="N19" s="31"/>
      <c r="O19" s="30">
        <f t="shared" si="7"/>
        <v>30.367504835589941</v>
      </c>
    </row>
    <row r="20" spans="1:15" s="6" customFormat="1">
      <c r="A20" t="s">
        <v>1880</v>
      </c>
      <c r="B20" s="76" t="str">
        <f t="shared" si="9"/>
        <v>Y104H</v>
      </c>
      <c r="C20" s="14" t="str">
        <f t="shared" si="8"/>
        <v>Dumfries &amp; Galloway Royal Infirmary</v>
      </c>
      <c r="E20" s="73">
        <f t="shared" si="0"/>
        <v>1177</v>
      </c>
      <c r="F20" s="14"/>
      <c r="G20" s="30">
        <f t="shared" si="1"/>
        <v>66.355140186915889</v>
      </c>
      <c r="H20" s="30">
        <f t="shared" si="2"/>
        <v>5.6074766355140184</v>
      </c>
      <c r="I20" s="30">
        <f t="shared" si="3"/>
        <v>3.8232795242141036</v>
      </c>
      <c r="J20" s="30">
        <f t="shared" si="4"/>
        <v>0.25488530161427359</v>
      </c>
      <c r="K20" s="30">
        <f t="shared" si="5"/>
        <v>11.129991503823279</v>
      </c>
      <c r="L20" s="30">
        <f t="shared" si="6"/>
        <v>12.829226847918438</v>
      </c>
      <c r="M20" s="30">
        <v>0</v>
      </c>
      <c r="N20" s="31"/>
      <c r="O20" s="30">
        <f t="shared" si="7"/>
        <v>27.357689039932033</v>
      </c>
    </row>
    <row r="21" spans="1:15" s="6" customFormat="1">
      <c r="A21" t="s">
        <v>1851</v>
      </c>
      <c r="B21" s="76" t="str">
        <f t="shared" si="9"/>
        <v>B120H</v>
      </c>
      <c r="C21" s="14" t="str">
        <f t="shared" si="8"/>
        <v>Borders General Hospital</v>
      </c>
      <c r="D21" s="8"/>
      <c r="E21" s="73">
        <f t="shared" si="0"/>
        <v>1041</v>
      </c>
      <c r="F21" s="14"/>
      <c r="G21" s="30">
        <f t="shared" si="1"/>
        <v>59.942363112391931</v>
      </c>
      <c r="H21" s="30">
        <f t="shared" si="2"/>
        <v>11.911623439000961</v>
      </c>
      <c r="I21" s="30">
        <f t="shared" si="3"/>
        <v>2.9779058597502401</v>
      </c>
      <c r="J21" s="30">
        <f t="shared" si="4"/>
        <v>0.38424591738712777</v>
      </c>
      <c r="K21" s="30">
        <f t="shared" si="5"/>
        <v>12.39193083573487</v>
      </c>
      <c r="L21" s="30">
        <f t="shared" si="6"/>
        <v>12.39193083573487</v>
      </c>
      <c r="M21" s="30">
        <v>0</v>
      </c>
      <c r="N21" s="31"/>
      <c r="O21" s="30">
        <f t="shared" si="7"/>
        <v>35.6388088376561</v>
      </c>
    </row>
    <row r="22" spans="1:15" s="6" customFormat="1">
      <c r="A22" t="s">
        <v>1870</v>
      </c>
      <c r="B22" s="76" t="str">
        <f t="shared" si="9"/>
        <v>N411H</v>
      </c>
      <c r="C22" s="14" t="str">
        <f t="shared" si="8"/>
        <v>Dr Gray's Hospital</v>
      </c>
      <c r="E22" s="73">
        <f t="shared" si="0"/>
        <v>1024</v>
      </c>
      <c r="F22" s="14"/>
      <c r="G22" s="30">
        <f t="shared" si="1"/>
        <v>71.484375</v>
      </c>
      <c r="H22" s="30">
        <f t="shared" si="2"/>
        <v>4.58984375</v>
      </c>
      <c r="I22" s="30">
        <f t="shared" si="3"/>
        <v>4.1015625</v>
      </c>
      <c r="J22" s="30">
        <f t="shared" si="4"/>
        <v>0.5859375</v>
      </c>
      <c r="K22" s="30">
        <f t="shared" si="5"/>
        <v>10.25390625</v>
      </c>
      <c r="L22" s="30">
        <f t="shared" si="6"/>
        <v>8.984375</v>
      </c>
      <c r="M22" s="30">
        <v>0</v>
      </c>
      <c r="N22" s="31"/>
      <c r="O22" s="30">
        <f t="shared" si="7"/>
        <v>22.16796875</v>
      </c>
    </row>
    <row r="23" spans="1:15" s="6" customFormat="1">
      <c r="A23" t="s">
        <v>1875</v>
      </c>
      <c r="B23" s="76" t="str">
        <f t="shared" si="9"/>
        <v>T202H</v>
      </c>
      <c r="C23" s="14" t="str">
        <f t="shared" si="8"/>
        <v>Perth Royal Infirmary</v>
      </c>
      <c r="E23" s="73">
        <f t="shared" si="0"/>
        <v>230</v>
      </c>
      <c r="F23" s="14"/>
      <c r="G23" s="30">
        <f t="shared" si="1"/>
        <v>99.565217391304344</v>
      </c>
      <c r="H23" s="30">
        <f t="shared" si="2"/>
        <v>0</v>
      </c>
      <c r="I23" s="30">
        <f t="shared" si="3"/>
        <v>0</v>
      </c>
      <c r="J23" s="30">
        <f t="shared" si="4"/>
        <v>0.43478260869565216</v>
      </c>
      <c r="K23" s="30">
        <f t="shared" si="5"/>
        <v>0</v>
      </c>
      <c r="L23" s="30">
        <f t="shared" si="6"/>
        <v>0</v>
      </c>
      <c r="M23" s="30">
        <v>0</v>
      </c>
      <c r="N23" s="31"/>
      <c r="O23" s="30">
        <f t="shared" si="7"/>
        <v>0.43478260869565216</v>
      </c>
    </row>
    <row r="24" spans="1:15" s="6" customFormat="1">
      <c r="A24" t="s">
        <v>1879</v>
      </c>
      <c r="B24" s="76" t="str">
        <f t="shared" si="9"/>
        <v>W107H</v>
      </c>
      <c r="C24" s="14" t="str">
        <f t="shared" si="8"/>
        <v>Western Isles Hospital</v>
      </c>
      <c r="D24" s="8"/>
      <c r="E24" s="73">
        <f t="shared" si="0"/>
        <v>173</v>
      </c>
      <c r="F24" s="14"/>
      <c r="G24" s="30">
        <f t="shared" si="1"/>
        <v>60.115606936416185</v>
      </c>
      <c r="H24" s="30">
        <f t="shared" si="2"/>
        <v>3.4682080924855487</v>
      </c>
      <c r="I24" s="30">
        <f t="shared" si="3"/>
        <v>2.3121387283236992</v>
      </c>
      <c r="J24" s="30">
        <f t="shared" si="4"/>
        <v>0</v>
      </c>
      <c r="K24" s="30">
        <f t="shared" si="5"/>
        <v>17.919075144508671</v>
      </c>
      <c r="L24" s="30">
        <f t="shared" si="6"/>
        <v>16.184971098265898</v>
      </c>
      <c r="M24" s="30">
        <v>0</v>
      </c>
      <c r="N24" s="31"/>
      <c r="O24" s="30">
        <f t="shared" si="7"/>
        <v>39.306358381502889</v>
      </c>
    </row>
    <row r="25" spans="1:15" s="6" customFormat="1">
      <c r="A25" t="s">
        <v>1861</v>
      </c>
      <c r="B25" s="76" t="str">
        <f t="shared" si="9"/>
        <v>H103H</v>
      </c>
      <c r="C25" s="14" t="str">
        <f t="shared" si="8"/>
        <v>Caithness General Hospital</v>
      </c>
      <c r="E25" s="73">
        <f t="shared" si="0"/>
        <v>164</v>
      </c>
      <c r="F25" s="14"/>
      <c r="G25" s="30">
        <f t="shared" si="1"/>
        <v>60.365853658536587</v>
      </c>
      <c r="H25" s="30">
        <f t="shared" si="2"/>
        <v>1.2195121951219512</v>
      </c>
      <c r="I25" s="30">
        <f t="shared" si="3"/>
        <v>3.0487804878048781</v>
      </c>
      <c r="J25" s="30">
        <f t="shared" si="4"/>
        <v>0</v>
      </c>
      <c r="K25" s="30">
        <f t="shared" si="5"/>
        <v>22.560975609756099</v>
      </c>
      <c r="L25" s="30">
        <f t="shared" si="6"/>
        <v>12.804878048780488</v>
      </c>
      <c r="M25" s="30">
        <v>0</v>
      </c>
      <c r="N25" s="31"/>
      <c r="O25" s="30">
        <f t="shared" si="7"/>
        <v>12.195121951219512</v>
      </c>
    </row>
    <row r="26" spans="1:15" s="6" customFormat="1">
      <c r="A26" t="s">
        <v>1882</v>
      </c>
      <c r="B26" s="76" t="str">
        <f t="shared" si="9"/>
        <v>Z102H</v>
      </c>
      <c r="C26" s="14" t="str">
        <f t="shared" si="8"/>
        <v>Gilbert Bain Memorial Hospital</v>
      </c>
      <c r="D26" s="8"/>
      <c r="E26" s="73">
        <f t="shared" si="0"/>
        <v>153</v>
      </c>
      <c r="F26" s="14"/>
      <c r="G26" s="30">
        <f t="shared" si="1"/>
        <v>65.359477124183002</v>
      </c>
      <c r="H26" s="30">
        <f t="shared" si="2"/>
        <v>1.3071895424836601</v>
      </c>
      <c r="I26" s="30">
        <f t="shared" si="3"/>
        <v>4.5751633986928102</v>
      </c>
      <c r="J26" s="30">
        <f t="shared" si="4"/>
        <v>0.65359477124183007</v>
      </c>
      <c r="K26" s="30">
        <f t="shared" si="5"/>
        <v>13.725490196078432</v>
      </c>
      <c r="L26" s="30">
        <f t="shared" si="6"/>
        <v>14.37908496732026</v>
      </c>
      <c r="M26" s="30">
        <v>0</v>
      </c>
      <c r="N26" s="31"/>
      <c r="O26" s="30">
        <f t="shared" si="7"/>
        <v>2.6143790849673203</v>
      </c>
    </row>
    <row r="27" spans="1:15" s="6" customFormat="1">
      <c r="A27" t="s">
        <v>1877</v>
      </c>
      <c r="B27" s="76" t="str">
        <f t="shared" si="9"/>
        <v>T310H</v>
      </c>
      <c r="C27" s="14" t="str">
        <f t="shared" si="8"/>
        <v>Montrose Royal Infirmary</v>
      </c>
      <c r="D27" s="8"/>
      <c r="E27" s="73">
        <f t="shared" si="0"/>
        <v>142</v>
      </c>
      <c r="F27" s="14"/>
      <c r="G27" s="30">
        <f t="shared" si="1"/>
        <v>99.295774647887328</v>
      </c>
      <c r="H27" s="30">
        <f t="shared" si="2"/>
        <v>0</v>
      </c>
      <c r="I27" s="30">
        <f t="shared" si="3"/>
        <v>0</v>
      </c>
      <c r="J27" s="30">
        <f t="shared" si="4"/>
        <v>0.70422535211267612</v>
      </c>
      <c r="K27" s="30">
        <f t="shared" si="5"/>
        <v>0</v>
      </c>
      <c r="L27" s="30">
        <f t="shared" si="6"/>
        <v>0</v>
      </c>
      <c r="M27" s="30">
        <v>1.3</v>
      </c>
      <c r="N27" s="31"/>
      <c r="O27" s="30">
        <f t="shared" si="7"/>
        <v>0</v>
      </c>
    </row>
    <row r="28" spans="1:15" s="6" customFormat="1">
      <c r="A28" t="s">
        <v>1871</v>
      </c>
      <c r="B28" s="76" t="str">
        <f t="shared" si="9"/>
        <v>R101H</v>
      </c>
      <c r="C28" s="14" t="str">
        <f t="shared" si="8"/>
        <v>Balfour Hospital</v>
      </c>
      <c r="E28" s="73">
        <f t="shared" si="0"/>
        <v>139</v>
      </c>
      <c r="F28" s="14"/>
      <c r="G28" s="30">
        <f t="shared" si="1"/>
        <v>60.431654676258994</v>
      </c>
      <c r="H28" s="30">
        <f t="shared" si="2"/>
        <v>4.3165467625899279</v>
      </c>
      <c r="I28" s="30">
        <f t="shared" si="3"/>
        <v>2.1582733812949639</v>
      </c>
      <c r="J28" s="30">
        <f t="shared" si="4"/>
        <v>0.71942446043165476</v>
      </c>
      <c r="K28" s="30">
        <f t="shared" si="5"/>
        <v>15.827338129496402</v>
      </c>
      <c r="L28" s="30">
        <f t="shared" si="6"/>
        <v>16.546762589928058</v>
      </c>
      <c r="M28" s="30">
        <v>0</v>
      </c>
      <c r="N28" s="31"/>
      <c r="O28" s="30">
        <f t="shared" si="7"/>
        <v>2.1582733812949639</v>
      </c>
    </row>
    <row r="29" spans="1:15" s="6" customFormat="1">
      <c r="A29" t="s">
        <v>1876</v>
      </c>
      <c r="B29" s="76" t="str">
        <f t="shared" si="9"/>
        <v>T304H</v>
      </c>
      <c r="C29" s="14" t="str">
        <f t="shared" si="8"/>
        <v>Arbroath Infirmary</v>
      </c>
      <c r="D29" s="8"/>
      <c r="E29" s="73">
        <f t="shared" si="0"/>
        <v>137</v>
      </c>
      <c r="F29" s="14"/>
      <c r="G29" s="30">
        <f t="shared" si="1"/>
        <v>99.270072992700733</v>
      </c>
      <c r="H29" s="30">
        <f t="shared" si="2"/>
        <v>0</v>
      </c>
      <c r="I29" s="30">
        <f t="shared" si="3"/>
        <v>0</v>
      </c>
      <c r="J29" s="30">
        <f t="shared" si="4"/>
        <v>0.72992700729927007</v>
      </c>
      <c r="K29" s="30">
        <f t="shared" si="5"/>
        <v>0</v>
      </c>
      <c r="L29" s="30">
        <f t="shared" si="6"/>
        <v>0</v>
      </c>
      <c r="M29" s="30">
        <v>0</v>
      </c>
      <c r="N29" s="31"/>
      <c r="O29" s="30">
        <f t="shared" si="7"/>
        <v>0</v>
      </c>
    </row>
    <row r="30" spans="1:15" s="6" customFormat="1">
      <c r="A30" t="s">
        <v>1869</v>
      </c>
      <c r="B30" s="76" t="str">
        <f t="shared" si="9"/>
        <v>N333H</v>
      </c>
      <c r="C30" s="14" t="str">
        <f t="shared" si="8"/>
        <v>Peterhead Cottage Hospital</v>
      </c>
      <c r="E30" s="73">
        <f t="shared" si="0"/>
        <v>137</v>
      </c>
      <c r="F30" s="14"/>
      <c r="G30" s="30">
        <f t="shared" si="1"/>
        <v>97.810218978102199</v>
      </c>
      <c r="H30" s="30">
        <f t="shared" si="2"/>
        <v>1.4598540145985401</v>
      </c>
      <c r="I30" s="30">
        <f t="shared" si="3"/>
        <v>0</v>
      </c>
      <c r="J30" s="30">
        <f t="shared" si="4"/>
        <v>0.72992700729927007</v>
      </c>
      <c r="K30" s="30">
        <f t="shared" si="5"/>
        <v>0</v>
      </c>
      <c r="L30" s="30">
        <f t="shared" si="6"/>
        <v>0</v>
      </c>
      <c r="M30" s="30">
        <v>0</v>
      </c>
      <c r="N30" s="31"/>
      <c r="O30" s="30">
        <f t="shared" si="7"/>
        <v>1.4598540145985401</v>
      </c>
    </row>
    <row r="31" spans="1:15" s="6" customFormat="1">
      <c r="A31" t="s">
        <v>1855</v>
      </c>
      <c r="B31" s="76" t="str">
        <f t="shared" si="9"/>
        <v>C206H</v>
      </c>
      <c r="C31" s="14" t="str">
        <f t="shared" si="8"/>
        <v>Vale of Leven District General Hospital</v>
      </c>
      <c r="E31" s="73">
        <f t="shared" si="0"/>
        <v>35</v>
      </c>
      <c r="F31" s="14"/>
      <c r="G31" s="30">
        <f t="shared" si="1"/>
        <v>97.142857142857139</v>
      </c>
      <c r="H31" s="30">
        <f t="shared" si="2"/>
        <v>0</v>
      </c>
      <c r="I31" s="30">
        <f t="shared" si="3"/>
        <v>0</v>
      </c>
      <c r="J31" s="30">
        <f t="shared" si="4"/>
        <v>0</v>
      </c>
      <c r="K31" s="30">
        <f t="shared" si="5"/>
        <v>0</v>
      </c>
      <c r="L31" s="30">
        <f t="shared" si="6"/>
        <v>2.8571428571428572</v>
      </c>
      <c r="M31" s="30">
        <v>0</v>
      </c>
      <c r="N31" s="31"/>
      <c r="O31" s="30">
        <f t="shared" si="7"/>
        <v>2.8571428571428572</v>
      </c>
    </row>
    <row r="32" spans="1:15" s="6" customFormat="1">
      <c r="A32" t="s">
        <v>1881</v>
      </c>
      <c r="B32" s="76" t="str">
        <f t="shared" si="9"/>
        <v>Y144H</v>
      </c>
      <c r="C32" s="14" t="str">
        <f t="shared" si="8"/>
        <v>Galloway Community Hospital</v>
      </c>
      <c r="D32" s="8"/>
      <c r="E32" s="73">
        <f t="shared" si="0"/>
        <v>33</v>
      </c>
      <c r="F32" s="14"/>
      <c r="G32" s="30">
        <f t="shared" si="1"/>
        <v>100</v>
      </c>
      <c r="H32" s="30">
        <f t="shared" si="2"/>
        <v>0</v>
      </c>
      <c r="I32" s="30">
        <f t="shared" si="3"/>
        <v>0</v>
      </c>
      <c r="J32" s="30">
        <f t="shared" si="4"/>
        <v>0</v>
      </c>
      <c r="K32" s="30">
        <f t="shared" si="5"/>
        <v>0</v>
      </c>
      <c r="L32" s="30">
        <f t="shared" si="6"/>
        <v>0</v>
      </c>
      <c r="M32" s="30">
        <v>0</v>
      </c>
      <c r="N32" s="31"/>
      <c r="O32" s="30">
        <f t="shared" si="7"/>
        <v>0</v>
      </c>
    </row>
    <row r="33" spans="1:15" s="6" customFormat="1">
      <c r="A33" t="s">
        <v>1856</v>
      </c>
      <c r="B33" s="76" t="str">
        <f t="shared" si="9"/>
        <v>C313H</v>
      </c>
      <c r="C33" s="14" t="str">
        <f t="shared" si="8"/>
        <v>Inverclyde Royal Hospital</v>
      </c>
      <c r="E33" s="73">
        <f t="shared" si="0"/>
        <v>26</v>
      </c>
      <c r="F33" s="14"/>
      <c r="G33" s="30">
        <f t="shared" si="1"/>
        <v>96.15384615384616</v>
      </c>
      <c r="H33" s="30">
        <f t="shared" si="2"/>
        <v>3.8461538461538463</v>
      </c>
      <c r="I33" s="30">
        <f t="shared" si="3"/>
        <v>0</v>
      </c>
      <c r="J33" s="30">
        <f t="shared" si="4"/>
        <v>0</v>
      </c>
      <c r="K33" s="30">
        <f t="shared" si="5"/>
        <v>0</v>
      </c>
      <c r="L33" s="30">
        <f t="shared" si="6"/>
        <v>0</v>
      </c>
      <c r="M33" s="30">
        <v>0</v>
      </c>
      <c r="N33" s="31"/>
      <c r="O33" s="30">
        <f t="shared" si="7"/>
        <v>0</v>
      </c>
    </row>
    <row r="34" spans="1:15" s="6" customFormat="1">
      <c r="A34" t="s">
        <v>1863</v>
      </c>
      <c r="B34" s="76" t="str">
        <f t="shared" si="9"/>
        <v>H212H</v>
      </c>
      <c r="C34" s="14" t="str">
        <f t="shared" si="8"/>
        <v>Belford Hospital</v>
      </c>
      <c r="E34" s="73">
        <f t="shared" si="0"/>
        <v>26</v>
      </c>
      <c r="F34" s="14"/>
      <c r="G34" s="30">
        <f t="shared" si="1"/>
        <v>100</v>
      </c>
      <c r="H34" s="30">
        <f t="shared" si="2"/>
        <v>0</v>
      </c>
      <c r="I34" s="30">
        <f t="shared" si="3"/>
        <v>0</v>
      </c>
      <c r="J34" s="30">
        <f t="shared" si="4"/>
        <v>0</v>
      </c>
      <c r="K34" s="30">
        <f t="shared" si="5"/>
        <v>0</v>
      </c>
      <c r="L34" s="30">
        <f t="shared" si="6"/>
        <v>0</v>
      </c>
      <c r="M34" s="30">
        <v>0</v>
      </c>
      <c r="N34" s="31"/>
      <c r="O34" s="30">
        <f t="shared" si="7"/>
        <v>0</v>
      </c>
    </row>
    <row r="35" spans="1:15" s="6" customFormat="1">
      <c r="A35" t="s">
        <v>1853</v>
      </c>
      <c r="B35" s="76" t="str">
        <f t="shared" si="9"/>
        <v>C121H</v>
      </c>
      <c r="C35" s="14" t="str">
        <f t="shared" si="8"/>
        <v>Lorne &amp; Islands District General Hospital, Oban</v>
      </c>
      <c r="E35" s="73">
        <f t="shared" si="0"/>
        <v>25</v>
      </c>
      <c r="F35" s="14"/>
      <c r="G35" s="30">
        <f t="shared" si="1"/>
        <v>100</v>
      </c>
      <c r="H35" s="30">
        <f t="shared" si="2"/>
        <v>0</v>
      </c>
      <c r="I35" s="30">
        <f t="shared" si="3"/>
        <v>0</v>
      </c>
      <c r="J35" s="30">
        <f t="shared" si="4"/>
        <v>0</v>
      </c>
      <c r="K35" s="30">
        <f t="shared" si="5"/>
        <v>0</v>
      </c>
      <c r="L35" s="30">
        <f t="shared" si="6"/>
        <v>0</v>
      </c>
      <c r="M35" s="30">
        <v>0</v>
      </c>
      <c r="N35" s="31"/>
      <c r="O35" s="30">
        <f t="shared" si="7"/>
        <v>0</v>
      </c>
    </row>
    <row r="36" spans="1:15">
      <c r="A36" t="s">
        <v>1864</v>
      </c>
      <c r="B36" s="76" t="str">
        <f t="shared" si="9"/>
        <v>H214H</v>
      </c>
      <c r="C36" s="14" t="str">
        <f t="shared" si="8"/>
        <v>Mackinnon Memorial Hospital</v>
      </c>
      <c r="D36" s="6"/>
      <c r="E36" s="73">
        <f t="shared" si="0"/>
        <v>13</v>
      </c>
      <c r="F36" s="14"/>
      <c r="G36" s="30">
        <f t="shared" si="1"/>
        <v>100</v>
      </c>
      <c r="H36" s="30">
        <f t="shared" si="2"/>
        <v>0</v>
      </c>
      <c r="I36" s="30">
        <f t="shared" si="3"/>
        <v>0</v>
      </c>
      <c r="J36" s="30">
        <f t="shared" si="4"/>
        <v>0</v>
      </c>
      <c r="K36" s="30">
        <f t="shared" si="5"/>
        <v>0</v>
      </c>
      <c r="L36" s="30">
        <f t="shared" si="6"/>
        <v>0</v>
      </c>
      <c r="M36" s="30">
        <v>0</v>
      </c>
      <c r="N36" s="31"/>
      <c r="O36" s="30">
        <f t="shared" si="7"/>
        <v>0</v>
      </c>
    </row>
    <row r="37" spans="1:15">
      <c r="A37" t="s">
        <v>1852</v>
      </c>
      <c r="B37" s="76" t="str">
        <f t="shared" si="9"/>
        <v>C106H</v>
      </c>
      <c r="C37" s="14" t="str">
        <f t="shared" si="8"/>
        <v>Dunoon &amp; District General Hospital</v>
      </c>
      <c r="D37" s="8"/>
      <c r="E37" s="73">
        <f t="shared" si="0"/>
        <v>11</v>
      </c>
      <c r="F37" s="14"/>
      <c r="G37" s="30">
        <f t="shared" si="1"/>
        <v>100</v>
      </c>
      <c r="H37" s="30">
        <f t="shared" si="2"/>
        <v>0</v>
      </c>
      <c r="I37" s="30">
        <f t="shared" si="3"/>
        <v>0</v>
      </c>
      <c r="J37" s="30">
        <f t="shared" si="4"/>
        <v>0</v>
      </c>
      <c r="K37" s="30">
        <f t="shared" si="5"/>
        <v>0</v>
      </c>
      <c r="L37" s="30">
        <f t="shared" si="6"/>
        <v>0</v>
      </c>
      <c r="M37" s="30">
        <v>0</v>
      </c>
      <c r="N37" s="31"/>
      <c r="O37" s="30">
        <f t="shared" si="7"/>
        <v>0</v>
      </c>
    </row>
    <row r="38" spans="1:15">
      <c r="A38" t="s">
        <v>1854</v>
      </c>
      <c r="B38" s="76" t="str">
        <f t="shared" si="9"/>
        <v>C122H</v>
      </c>
      <c r="C38" s="14" t="str">
        <f t="shared" si="8"/>
        <v>Campbeltown Hospital</v>
      </c>
      <c r="D38" s="8"/>
      <c r="E38" s="73">
        <f t="shared" si="0"/>
        <v>11</v>
      </c>
      <c r="F38" s="14"/>
      <c r="G38" s="30">
        <f t="shared" si="1"/>
        <v>100</v>
      </c>
      <c r="H38" s="30">
        <f t="shared" si="2"/>
        <v>0</v>
      </c>
      <c r="I38" s="30">
        <f t="shared" si="3"/>
        <v>0</v>
      </c>
      <c r="J38" s="30">
        <f t="shared" si="4"/>
        <v>0</v>
      </c>
      <c r="K38" s="30">
        <f t="shared" si="5"/>
        <v>0</v>
      </c>
      <c r="L38" s="30">
        <f t="shared" si="6"/>
        <v>0</v>
      </c>
      <c r="M38" s="30">
        <v>0</v>
      </c>
      <c r="N38" s="31"/>
      <c r="O38" s="30">
        <f t="shared" si="7"/>
        <v>0</v>
      </c>
    </row>
    <row r="39" spans="1:15">
      <c r="A39" t="s">
        <v>1884</v>
      </c>
      <c r="B39" s="76" t="str">
        <f t="shared" si="9"/>
        <v>H224H</v>
      </c>
      <c r="C39" s="14" t="str">
        <f t="shared" si="8"/>
        <v>Mid-Argyll Community Hospital</v>
      </c>
      <c r="D39" s="6"/>
      <c r="E39" s="73">
        <f t="shared" si="0"/>
        <v>6</v>
      </c>
      <c r="F39" s="14"/>
      <c r="G39" s="30">
        <f t="shared" si="1"/>
        <v>100</v>
      </c>
      <c r="H39" s="30">
        <f t="shared" si="2"/>
        <v>0</v>
      </c>
      <c r="I39" s="30">
        <f t="shared" si="3"/>
        <v>0</v>
      </c>
      <c r="J39" s="30">
        <f t="shared" si="4"/>
        <v>0</v>
      </c>
      <c r="K39" s="30">
        <f t="shared" si="5"/>
        <v>0</v>
      </c>
      <c r="L39" s="30">
        <f t="shared" si="6"/>
        <v>0</v>
      </c>
      <c r="M39" s="30">
        <v>0</v>
      </c>
      <c r="N39" s="31"/>
      <c r="O39" s="30">
        <f t="shared" si="7"/>
        <v>0</v>
      </c>
    </row>
    <row r="40" spans="1:15" s="7" customFormat="1">
      <c r="A40" s="64" t="s">
        <v>1865</v>
      </c>
      <c r="B40" s="79" t="str">
        <f t="shared" si="9"/>
        <v>H555H</v>
      </c>
      <c r="C40" s="26" t="str">
        <f t="shared" si="8"/>
        <v>Hospitals with less than 5 births</v>
      </c>
      <c r="D40" s="61"/>
      <c r="E40" s="75">
        <f t="shared" si="0"/>
        <v>8</v>
      </c>
      <c r="F40" s="26"/>
      <c r="G40" s="62">
        <f t="shared" si="1"/>
        <v>100</v>
      </c>
      <c r="H40" s="62">
        <f t="shared" si="2"/>
        <v>0</v>
      </c>
      <c r="I40" s="62">
        <f t="shared" si="3"/>
        <v>0</v>
      </c>
      <c r="J40" s="62">
        <f t="shared" si="4"/>
        <v>0</v>
      </c>
      <c r="K40" s="62">
        <f t="shared" si="5"/>
        <v>0</v>
      </c>
      <c r="L40" s="62">
        <f t="shared" si="6"/>
        <v>0</v>
      </c>
      <c r="M40" s="62">
        <v>0</v>
      </c>
      <c r="N40" s="63"/>
      <c r="O40" s="62">
        <f t="shared" si="7"/>
        <v>0</v>
      </c>
    </row>
    <row r="41" spans="1:15" s="7" customFormat="1" ht="1.5" customHeight="1">
      <c r="A41" s="64"/>
      <c r="B41" s="53"/>
      <c r="C41" s="16"/>
      <c r="D41" s="54"/>
      <c r="E41" s="55"/>
      <c r="F41" s="16"/>
      <c r="G41" s="56"/>
      <c r="H41" s="56"/>
      <c r="I41" s="56"/>
      <c r="J41" s="56"/>
      <c r="K41" s="56"/>
      <c r="L41" s="56"/>
      <c r="M41" s="56"/>
      <c r="N41" s="57"/>
      <c r="O41" s="56"/>
    </row>
    <row r="43" spans="1:15" s="9" customFormat="1" ht="11.25">
      <c r="C43" s="9" t="s">
        <v>263</v>
      </c>
    </row>
    <row r="44" spans="1:15" s="9" customFormat="1" ht="11.25">
      <c r="C44" s="9" t="s">
        <v>264</v>
      </c>
    </row>
    <row r="45" spans="1:15" s="9" customFormat="1" ht="11.25">
      <c r="C45" s="9" t="s">
        <v>1505</v>
      </c>
    </row>
    <row r="46" spans="1:15" s="9" customFormat="1" ht="11.25">
      <c r="C46" s="9" t="s">
        <v>1223</v>
      </c>
    </row>
    <row r="47" spans="1:15">
      <c r="A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>
      <c r="C48" s="10" t="s">
        <v>265</v>
      </c>
    </row>
    <row r="49" spans="3:3">
      <c r="C49" s="9" t="s">
        <v>266</v>
      </c>
    </row>
  </sheetData>
  <phoneticPr fontId="8" type="noConversion"/>
  <hyperlinks>
    <hyperlink ref="O3" location="Index!A1" display="Index"/>
  </hyperlinks>
  <pageMargins left="0.43" right="0.34" top="1" bottom="1" header="0.5" footer="0.5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50"/>
  <sheetViews>
    <sheetView topLeftCell="C1" workbookViewId="0">
      <selection activeCell="C3" sqref="C3"/>
    </sheetView>
  </sheetViews>
  <sheetFormatPr defaultRowHeight="12.75"/>
  <cols>
    <col min="1" max="1" width="0.28515625" hidden="1" customWidth="1"/>
    <col min="2" max="2" width="9.140625" hidden="1" customWidth="1"/>
    <col min="3" max="3" width="40.7109375" customWidth="1"/>
    <col min="4" max="4" width="1.7109375" customWidth="1"/>
    <col min="5" max="5" width="9" customWidth="1"/>
    <col min="6" max="6" width="1.7109375" customWidth="1"/>
    <col min="7" max="7" width="12.5703125" customWidth="1"/>
    <col min="8" max="9" width="9.5703125" customWidth="1"/>
    <col min="10" max="10" width="15.140625" bestFit="1" customWidth="1"/>
    <col min="11" max="12" width="11.42578125" customWidth="1"/>
    <col min="13" max="13" width="1.7109375" customWidth="1"/>
    <col min="14" max="14" width="9.5703125" customWidth="1"/>
  </cols>
  <sheetData>
    <row r="1" spans="1:14" ht="20.25" customHeight="1">
      <c r="C1" s="1" t="s">
        <v>1979</v>
      </c>
      <c r="D1" s="2"/>
      <c r="E1" s="7"/>
      <c r="F1" s="7"/>
      <c r="G1" s="7"/>
      <c r="K1" s="3"/>
    </row>
    <row r="2" spans="1:14" ht="20.25" customHeight="1">
      <c r="C2" s="4" t="s">
        <v>1889</v>
      </c>
      <c r="D2" s="5"/>
      <c r="E2" s="7"/>
      <c r="F2" s="7"/>
      <c r="G2" s="7"/>
      <c r="H2" s="7"/>
    </row>
    <row r="3" spans="1:14">
      <c r="N3" s="38" t="s">
        <v>1299</v>
      </c>
    </row>
    <row r="4" spans="1:14">
      <c r="G4" s="87" t="s">
        <v>1980</v>
      </c>
      <c r="H4" s="5"/>
      <c r="I4" s="5"/>
      <c r="J4" s="5"/>
      <c r="K4" s="5"/>
      <c r="L4" s="5"/>
      <c r="M4" s="5"/>
      <c r="N4" s="5"/>
    </row>
    <row r="5" spans="1:14" ht="42" customHeight="1">
      <c r="B5" s="5"/>
      <c r="C5" s="5"/>
      <c r="E5" s="65" t="s">
        <v>1973</v>
      </c>
      <c r="F5" s="33"/>
      <c r="G5" s="32" t="s">
        <v>241</v>
      </c>
      <c r="H5" s="32" t="s">
        <v>242</v>
      </c>
      <c r="I5" s="34" t="s">
        <v>243</v>
      </c>
      <c r="J5" s="34" t="s">
        <v>174</v>
      </c>
      <c r="K5" s="35" t="s">
        <v>244</v>
      </c>
      <c r="L5" s="35" t="s">
        <v>245</v>
      </c>
      <c r="M5" s="6"/>
      <c r="N5" s="32" t="s">
        <v>247</v>
      </c>
    </row>
    <row r="7" spans="1:14" s="6" customFormat="1" ht="14.25">
      <c r="A7" t="s">
        <v>1641</v>
      </c>
      <c r="B7" s="78"/>
      <c r="C7" s="6" t="s">
        <v>1975</v>
      </c>
      <c r="D7" s="8"/>
      <c r="E7" s="72">
        <f t="shared" ref="E7:E41" si="0">VLOOKUP($A7,post_table5data,3,FALSE)</f>
        <v>54419</v>
      </c>
      <c r="G7" s="19">
        <f t="shared" ref="G7:G41" si="1">VLOOKUP($A7,post_table5data,4,FALSE)</f>
        <v>57.184071739649752</v>
      </c>
      <c r="H7" s="19">
        <f t="shared" ref="H7:H41" si="2">VLOOKUP($A7,post_table5data,5,FALSE)</f>
        <v>9.4231794042521919</v>
      </c>
      <c r="I7" s="19">
        <f t="shared" ref="I7:I41" si="3">VLOOKUP($A7,post_table5data,6,FALSE)</f>
        <v>2.8850217754828278</v>
      </c>
      <c r="J7" s="19">
        <f t="shared" ref="J7:J41" si="4">VLOOKUP($A7,post_table5data,7,FALSE)</f>
        <v>0.32157886032451899</v>
      </c>
      <c r="K7" s="19">
        <f t="shared" ref="K7:K41" si="5">VLOOKUP($A7,post_table5data,8,FALSE)</f>
        <v>13.465885076903286</v>
      </c>
      <c r="L7" s="19">
        <f t="shared" ref="L7:L41" si="6">VLOOKUP($A7,post_table5data,9,FALSE)</f>
        <v>16.696374428049026</v>
      </c>
      <c r="M7" s="29"/>
      <c r="N7" s="19">
        <f t="shared" ref="N7:N41" si="7">VLOOKUP($A7,post_table5data,11,FALSE)</f>
        <v>27.488560980539884</v>
      </c>
    </row>
    <row r="8" spans="1:14" s="6" customFormat="1">
      <c r="A8" t="s">
        <v>1642</v>
      </c>
      <c r="B8" s="76" t="str">
        <f t="shared" ref="B8:B41" si="8">LEFT(A8,5)</f>
        <v>S314H</v>
      </c>
      <c r="C8" s="14" t="str">
        <f t="shared" ref="C8:C41" si="9">VLOOKUP($B8,hosp_lookup,2,0)</f>
        <v>New Royal Infirmary of Edinburgh</v>
      </c>
      <c r="E8" s="73">
        <f t="shared" si="0"/>
        <v>6480</v>
      </c>
      <c r="F8" s="14"/>
      <c r="G8" s="30">
        <f t="shared" si="1"/>
        <v>53.271604938271601</v>
      </c>
      <c r="H8" s="30">
        <f t="shared" si="2"/>
        <v>14.938271604938272</v>
      </c>
      <c r="I8" s="30">
        <f t="shared" si="3"/>
        <v>3.0555555555555554</v>
      </c>
      <c r="J8" s="30">
        <f t="shared" si="4"/>
        <v>0.16975308641975309</v>
      </c>
      <c r="K8" s="30">
        <f t="shared" si="5"/>
        <v>8.4722222222222232</v>
      </c>
      <c r="L8" s="30">
        <f t="shared" si="6"/>
        <v>20.077160493827158</v>
      </c>
      <c r="M8" s="31"/>
      <c r="N8" s="30">
        <f t="shared" si="7"/>
        <v>22.438271604938269</v>
      </c>
    </row>
    <row r="9" spans="1:14" s="6" customFormat="1">
      <c r="A9" t="s">
        <v>1643</v>
      </c>
      <c r="B9" s="76" t="str">
        <f t="shared" si="8"/>
        <v>G108H</v>
      </c>
      <c r="C9" s="14" t="str">
        <f t="shared" si="9"/>
        <v>Princess Royal Maternity Hospital</v>
      </c>
      <c r="E9" s="73">
        <f t="shared" si="0"/>
        <v>5590</v>
      </c>
      <c r="F9" s="14"/>
      <c r="G9" s="30">
        <f t="shared" si="1"/>
        <v>51.914132379248656</v>
      </c>
      <c r="H9" s="30">
        <f t="shared" si="2"/>
        <v>6.815742397137746</v>
      </c>
      <c r="I9" s="30">
        <f t="shared" si="3"/>
        <v>5.2057245080500891</v>
      </c>
      <c r="J9" s="30">
        <f t="shared" si="4"/>
        <v>0.28622540250447226</v>
      </c>
      <c r="K9" s="30">
        <f t="shared" si="5"/>
        <v>16.958855098389982</v>
      </c>
      <c r="L9" s="30">
        <f t="shared" si="6"/>
        <v>18.711985688729875</v>
      </c>
      <c r="M9" s="31"/>
      <c r="N9" s="30">
        <f t="shared" si="7"/>
        <v>32.80858676207513</v>
      </c>
    </row>
    <row r="10" spans="1:14" s="6" customFormat="1">
      <c r="A10" t="s">
        <v>1644</v>
      </c>
      <c r="B10" s="76" t="str">
        <f t="shared" si="8"/>
        <v>G405H</v>
      </c>
      <c r="C10" s="14" t="str">
        <f t="shared" si="9"/>
        <v>Southern General Hospital</v>
      </c>
      <c r="E10" s="73">
        <f t="shared" si="0"/>
        <v>5498</v>
      </c>
      <c r="F10" s="14"/>
      <c r="G10" s="30">
        <f t="shared" si="1"/>
        <v>53.073845034558019</v>
      </c>
      <c r="H10" s="30">
        <f t="shared" si="2"/>
        <v>9.6398690432884688</v>
      </c>
      <c r="I10" s="30">
        <f t="shared" si="3"/>
        <v>3.6013095671153148</v>
      </c>
      <c r="J10" s="30">
        <f t="shared" si="4"/>
        <v>0.50927610040014548</v>
      </c>
      <c r="K10" s="30">
        <f t="shared" si="5"/>
        <v>14.387049836304111</v>
      </c>
      <c r="L10" s="30">
        <f t="shared" si="6"/>
        <v>18.770461986176791</v>
      </c>
      <c r="M10" s="31"/>
      <c r="N10" s="30">
        <f t="shared" si="7"/>
        <v>26.646053110221899</v>
      </c>
    </row>
    <row r="11" spans="1:14" s="6" customFormat="1">
      <c r="A11" t="s">
        <v>1645</v>
      </c>
      <c r="B11" s="76" t="str">
        <f t="shared" si="8"/>
        <v>N161H</v>
      </c>
      <c r="C11" s="14" t="str">
        <f t="shared" si="9"/>
        <v>Aberdeen Maternity Hospital</v>
      </c>
      <c r="E11" s="73">
        <f t="shared" si="0"/>
        <v>5187</v>
      </c>
      <c r="F11" s="14"/>
      <c r="G11" s="30">
        <f t="shared" si="1"/>
        <v>54.694428378638904</v>
      </c>
      <c r="H11" s="30">
        <f t="shared" si="2"/>
        <v>12.531328320802004</v>
      </c>
      <c r="I11" s="30">
        <f t="shared" si="3"/>
        <v>3.0267977636398689</v>
      </c>
      <c r="J11" s="30">
        <f t="shared" si="4"/>
        <v>0.26990553306342779</v>
      </c>
      <c r="K11" s="30">
        <f t="shared" si="5"/>
        <v>15.654520917678813</v>
      </c>
      <c r="L11" s="30">
        <f t="shared" si="6"/>
        <v>13.823019086176981</v>
      </c>
      <c r="M11" s="31"/>
      <c r="N11" s="30">
        <f t="shared" si="7"/>
        <v>20.975515712357819</v>
      </c>
    </row>
    <row r="12" spans="1:14" s="6" customFormat="1">
      <c r="A12" t="s">
        <v>1646</v>
      </c>
      <c r="B12" s="76" t="str">
        <f t="shared" si="8"/>
        <v>L308H</v>
      </c>
      <c r="C12" s="14" t="str">
        <f t="shared" si="9"/>
        <v>Wishaw General Hospital</v>
      </c>
      <c r="D12" s="8"/>
      <c r="E12" s="73">
        <f t="shared" si="0"/>
        <v>4700</v>
      </c>
      <c r="F12" s="14"/>
      <c r="G12" s="30">
        <f t="shared" si="1"/>
        <v>57.702127659574465</v>
      </c>
      <c r="H12" s="30">
        <f t="shared" si="2"/>
        <v>8.212765957446809</v>
      </c>
      <c r="I12" s="30">
        <f t="shared" si="3"/>
        <v>1.9574468085106382</v>
      </c>
      <c r="J12" s="30">
        <f t="shared" si="4"/>
        <v>0.34042553191489361</v>
      </c>
      <c r="K12" s="30">
        <f t="shared" si="5"/>
        <v>14.404255319148938</v>
      </c>
      <c r="L12" s="30">
        <f t="shared" si="6"/>
        <v>17.382978723404253</v>
      </c>
      <c r="M12" s="31"/>
      <c r="N12" s="30">
        <f t="shared" si="7"/>
        <v>27.893617021276597</v>
      </c>
    </row>
    <row r="13" spans="1:14" s="6" customFormat="1">
      <c r="A13" t="s">
        <v>1647</v>
      </c>
      <c r="B13" s="76" t="str">
        <f t="shared" si="8"/>
        <v>T101H</v>
      </c>
      <c r="C13" s="14" t="str">
        <f t="shared" si="9"/>
        <v>Ninewells Hospital</v>
      </c>
      <c r="E13" s="73">
        <f t="shared" si="0"/>
        <v>3760</v>
      </c>
      <c r="F13" s="14"/>
      <c r="G13" s="30">
        <f t="shared" si="1"/>
        <v>53.723404255319153</v>
      </c>
      <c r="H13" s="30">
        <f t="shared" si="2"/>
        <v>10.691489361702128</v>
      </c>
      <c r="I13" s="30">
        <f t="shared" si="3"/>
        <v>1.9680851063829787</v>
      </c>
      <c r="J13" s="30">
        <f t="shared" si="4"/>
        <v>0.42553191489361702</v>
      </c>
      <c r="K13" s="30">
        <f t="shared" si="5"/>
        <v>13.936170212765958</v>
      </c>
      <c r="L13" s="30">
        <f t="shared" si="6"/>
        <v>19.228723404255319</v>
      </c>
      <c r="M13" s="31"/>
      <c r="N13" s="30">
        <f t="shared" si="7"/>
        <v>31.090425531914896</v>
      </c>
    </row>
    <row r="14" spans="1:14" s="6" customFormat="1">
      <c r="A14" t="s">
        <v>1650</v>
      </c>
      <c r="B14" s="76" t="str">
        <f t="shared" si="8"/>
        <v>F705H</v>
      </c>
      <c r="C14" s="14" t="str">
        <f t="shared" si="9"/>
        <v>Forth Park Maternity Hospital</v>
      </c>
      <c r="D14" s="8"/>
      <c r="E14" s="73">
        <f t="shared" si="0"/>
        <v>3477</v>
      </c>
      <c r="F14" s="14"/>
      <c r="G14" s="30">
        <f t="shared" si="1"/>
        <v>64.480874316939889</v>
      </c>
      <c r="H14" s="30">
        <f t="shared" si="2"/>
        <v>7.1325855622663221</v>
      </c>
      <c r="I14" s="30">
        <f t="shared" si="3"/>
        <v>1.5818234109864826</v>
      </c>
      <c r="J14" s="30">
        <f t="shared" si="4"/>
        <v>0.43140638481449528</v>
      </c>
      <c r="K14" s="30">
        <f t="shared" si="5"/>
        <v>10.727638769053783</v>
      </c>
      <c r="L14" s="30">
        <f t="shared" si="6"/>
        <v>15.55939027897613</v>
      </c>
      <c r="M14" s="31"/>
      <c r="N14" s="30">
        <f t="shared" si="7"/>
        <v>26.114466494104111</v>
      </c>
    </row>
    <row r="15" spans="1:14" s="6" customFormat="1">
      <c r="A15" t="s">
        <v>1649</v>
      </c>
      <c r="B15" s="76" t="str">
        <f t="shared" si="8"/>
        <v>A111H</v>
      </c>
      <c r="C15" s="14" t="str">
        <f t="shared" si="9"/>
        <v>Crosshouse Hospital</v>
      </c>
      <c r="E15" s="82">
        <f t="shared" si="0"/>
        <v>3450</v>
      </c>
      <c r="F15" s="14"/>
      <c r="G15" s="30">
        <f t="shared" si="1"/>
        <v>59.304347826086953</v>
      </c>
      <c r="H15" s="30">
        <f t="shared" si="2"/>
        <v>7.8550724637681162</v>
      </c>
      <c r="I15" s="30">
        <f t="shared" si="3"/>
        <v>1.652173913043478</v>
      </c>
      <c r="J15" s="30">
        <f t="shared" si="4"/>
        <v>0.40579710144927539</v>
      </c>
      <c r="K15" s="30">
        <f t="shared" si="5"/>
        <v>13.043478260869565</v>
      </c>
      <c r="L15" s="30">
        <f t="shared" si="6"/>
        <v>17.739130434782606</v>
      </c>
      <c r="M15" s="31"/>
      <c r="N15" s="30">
        <f t="shared" si="7"/>
        <v>30.579710144927535</v>
      </c>
    </row>
    <row r="16" spans="1:14" s="6" customFormat="1">
      <c r="A16" t="s">
        <v>1648</v>
      </c>
      <c r="B16" s="76" t="str">
        <f t="shared" si="8"/>
        <v>C418H</v>
      </c>
      <c r="C16" s="14" t="str">
        <f t="shared" si="9"/>
        <v>Royal Alexandra Hospital</v>
      </c>
      <c r="E16" s="73">
        <f t="shared" si="0"/>
        <v>3445</v>
      </c>
      <c r="F16" s="14"/>
      <c r="G16" s="30">
        <f t="shared" si="1"/>
        <v>53.846153846153847</v>
      </c>
      <c r="H16" s="30">
        <f t="shared" si="2"/>
        <v>9.8693759071117562</v>
      </c>
      <c r="I16" s="30">
        <f t="shared" si="3"/>
        <v>2.7866473149492017</v>
      </c>
      <c r="J16" s="30">
        <f t="shared" si="4"/>
        <v>0.37735849056603776</v>
      </c>
      <c r="K16" s="30">
        <f t="shared" si="5"/>
        <v>17.242380261248186</v>
      </c>
      <c r="L16" s="30">
        <f t="shared" si="6"/>
        <v>15.849056603773585</v>
      </c>
      <c r="M16" s="31"/>
      <c r="N16" s="30">
        <f t="shared" si="7"/>
        <v>39.941944847605228</v>
      </c>
    </row>
    <row r="17" spans="1:14" s="6" customFormat="1">
      <c r="A17" t="s">
        <v>1651</v>
      </c>
      <c r="B17" s="76" t="str">
        <f t="shared" si="8"/>
        <v>V217H</v>
      </c>
      <c r="C17" s="14" t="str">
        <f t="shared" si="9"/>
        <v>Forth Valley Royal</v>
      </c>
      <c r="E17" s="73">
        <f t="shared" si="0"/>
        <v>3148</v>
      </c>
      <c r="F17" s="14"/>
      <c r="G17" s="30">
        <f t="shared" si="1"/>
        <v>59.371029224904703</v>
      </c>
      <c r="H17" s="30">
        <f t="shared" si="2"/>
        <v>9.2121982210927573</v>
      </c>
      <c r="I17" s="30">
        <f t="shared" si="3"/>
        <v>2.0648030495552732</v>
      </c>
      <c r="J17" s="30">
        <f t="shared" si="4"/>
        <v>0.22236340533672172</v>
      </c>
      <c r="K17" s="30">
        <f t="shared" si="5"/>
        <v>12.897077509529861</v>
      </c>
      <c r="L17" s="30">
        <f t="shared" si="6"/>
        <v>16.232528589580685</v>
      </c>
      <c r="M17" s="31"/>
      <c r="N17" s="30">
        <f t="shared" si="7"/>
        <v>31.130876747141041</v>
      </c>
    </row>
    <row r="18" spans="1:14" s="6" customFormat="1">
      <c r="A18" t="s">
        <v>1652</v>
      </c>
      <c r="B18" s="76" t="str">
        <f t="shared" si="8"/>
        <v>S308H</v>
      </c>
      <c r="C18" s="14" t="str">
        <f t="shared" si="9"/>
        <v>St John's Hospital</v>
      </c>
      <c r="E18" s="73">
        <f t="shared" si="0"/>
        <v>2670</v>
      </c>
      <c r="F18" s="14"/>
      <c r="G18" s="30">
        <f t="shared" si="1"/>
        <v>55.31835205992509</v>
      </c>
      <c r="H18" s="30">
        <f t="shared" si="2"/>
        <v>8.5393258426966288</v>
      </c>
      <c r="I18" s="30">
        <f t="shared" si="3"/>
        <v>2.4719101123595504</v>
      </c>
      <c r="J18" s="30">
        <f t="shared" si="4"/>
        <v>0.14981273408239701</v>
      </c>
      <c r="K18" s="30">
        <f t="shared" si="5"/>
        <v>17.940074906367041</v>
      </c>
      <c r="L18" s="30">
        <f t="shared" si="6"/>
        <v>15.580524344569287</v>
      </c>
      <c r="M18" s="31"/>
      <c r="N18" s="30">
        <f t="shared" si="7"/>
        <v>26.441947565543071</v>
      </c>
    </row>
    <row r="19" spans="1:14" s="6" customFormat="1">
      <c r="A19" t="s">
        <v>1653</v>
      </c>
      <c r="B19" s="76" t="str">
        <f t="shared" si="8"/>
        <v>H202H</v>
      </c>
      <c r="C19" s="14" t="str">
        <f t="shared" si="9"/>
        <v>Raigmore Hospital</v>
      </c>
      <c r="D19" s="8"/>
      <c r="E19" s="73">
        <f t="shared" si="0"/>
        <v>2036</v>
      </c>
      <c r="F19" s="14"/>
      <c r="G19" s="30">
        <f t="shared" si="1"/>
        <v>58.791748526522589</v>
      </c>
      <c r="H19" s="30">
        <f t="shared" si="2"/>
        <v>9.086444007858546</v>
      </c>
      <c r="I19" s="30">
        <f t="shared" si="3"/>
        <v>2.9960707269155207</v>
      </c>
      <c r="J19" s="30">
        <f t="shared" si="4"/>
        <v>0.29469548133595286</v>
      </c>
      <c r="K19" s="30">
        <f t="shared" si="5"/>
        <v>13.261296660117877</v>
      </c>
      <c r="L19" s="30">
        <f t="shared" si="6"/>
        <v>15.56974459724951</v>
      </c>
      <c r="M19" s="31"/>
      <c r="N19" s="30">
        <f t="shared" si="7"/>
        <v>30.697445972495093</v>
      </c>
    </row>
    <row r="20" spans="1:14" s="6" customFormat="1">
      <c r="A20" t="s">
        <v>1654</v>
      </c>
      <c r="B20" s="76" t="str">
        <f t="shared" si="8"/>
        <v>Y104H</v>
      </c>
      <c r="C20" s="14" t="str">
        <f t="shared" si="9"/>
        <v>Dumfries &amp; Galloway Royal Infirmary</v>
      </c>
      <c r="E20" s="73">
        <f t="shared" si="0"/>
        <v>1231</v>
      </c>
      <c r="F20" s="14"/>
      <c r="G20" s="30">
        <f t="shared" si="1"/>
        <v>66.774979691307877</v>
      </c>
      <c r="H20" s="30">
        <f t="shared" si="2"/>
        <v>4.4679122664500408</v>
      </c>
      <c r="I20" s="30">
        <f t="shared" si="3"/>
        <v>3.3306255077173033</v>
      </c>
      <c r="J20" s="30">
        <f t="shared" si="4"/>
        <v>0.3249390739236393</v>
      </c>
      <c r="K20" s="30">
        <f t="shared" si="5"/>
        <v>11.697806661251017</v>
      </c>
      <c r="L20" s="30">
        <f t="shared" si="6"/>
        <v>13.403736799350122</v>
      </c>
      <c r="M20" s="31"/>
      <c r="N20" s="30">
        <f t="shared" si="7"/>
        <v>22.420796100731113</v>
      </c>
    </row>
    <row r="21" spans="1:14" s="6" customFormat="1">
      <c r="A21" t="s">
        <v>1655</v>
      </c>
      <c r="B21" s="76" t="str">
        <f t="shared" si="8"/>
        <v>B120H</v>
      </c>
      <c r="C21" s="14" t="str">
        <f t="shared" si="9"/>
        <v>Borders General Hospital</v>
      </c>
      <c r="D21" s="8"/>
      <c r="E21" s="73">
        <f t="shared" si="0"/>
        <v>1126</v>
      </c>
      <c r="F21" s="14"/>
      <c r="G21" s="30">
        <f t="shared" si="1"/>
        <v>61.012433392539968</v>
      </c>
      <c r="H21" s="30">
        <f t="shared" si="2"/>
        <v>11.012433392539965</v>
      </c>
      <c r="I21" s="30">
        <f t="shared" si="3"/>
        <v>3.9076376554174073</v>
      </c>
      <c r="J21" s="30">
        <f t="shared" si="4"/>
        <v>0.26642984014209592</v>
      </c>
      <c r="K21" s="30">
        <f t="shared" si="5"/>
        <v>10.124333925399645</v>
      </c>
      <c r="L21" s="30">
        <f t="shared" si="6"/>
        <v>13.676731793960922</v>
      </c>
      <c r="M21" s="31"/>
      <c r="N21" s="30">
        <f t="shared" si="7"/>
        <v>33.925399644760212</v>
      </c>
    </row>
    <row r="22" spans="1:14" s="6" customFormat="1">
      <c r="A22" t="s">
        <v>1656</v>
      </c>
      <c r="B22" s="76" t="str">
        <f t="shared" si="8"/>
        <v>N411H</v>
      </c>
      <c r="C22" s="14" t="str">
        <f t="shared" si="9"/>
        <v>Dr Gray's Hospital</v>
      </c>
      <c r="E22" s="73">
        <f t="shared" si="0"/>
        <v>1018</v>
      </c>
      <c r="F22" s="14"/>
      <c r="G22" s="30">
        <f t="shared" si="1"/>
        <v>69.351669941060905</v>
      </c>
      <c r="H22" s="30">
        <f t="shared" si="2"/>
        <v>4.3222003929273081</v>
      </c>
      <c r="I22" s="30">
        <f t="shared" si="3"/>
        <v>5.5009823182711202</v>
      </c>
      <c r="J22" s="30">
        <f t="shared" si="4"/>
        <v>0.58939096267190572</v>
      </c>
      <c r="K22" s="30">
        <f t="shared" si="5"/>
        <v>9.8231827111984273</v>
      </c>
      <c r="L22" s="30">
        <f t="shared" si="6"/>
        <v>10.412573673870334</v>
      </c>
      <c r="M22" s="31"/>
      <c r="N22" s="30">
        <f t="shared" si="7"/>
        <v>23.280943025540275</v>
      </c>
    </row>
    <row r="23" spans="1:14" s="6" customFormat="1">
      <c r="A23" t="s">
        <v>1657</v>
      </c>
      <c r="B23" s="76" t="str">
        <f t="shared" si="8"/>
        <v>T202H</v>
      </c>
      <c r="C23" s="14" t="str">
        <f t="shared" si="9"/>
        <v>Perth Royal Infirmary</v>
      </c>
      <c r="E23" s="73">
        <f t="shared" si="0"/>
        <v>260</v>
      </c>
      <c r="F23" s="14"/>
      <c r="G23" s="30">
        <f t="shared" si="1"/>
        <v>99.615384615384613</v>
      </c>
      <c r="H23" s="30">
        <f t="shared" si="2"/>
        <v>0.38461538461538464</v>
      </c>
      <c r="I23" s="30">
        <f t="shared" si="3"/>
        <v>0</v>
      </c>
      <c r="J23" s="30">
        <f t="shared" si="4"/>
        <v>0</v>
      </c>
      <c r="K23" s="30">
        <f t="shared" si="5"/>
        <v>0</v>
      </c>
      <c r="L23" s="30">
        <f t="shared" si="6"/>
        <v>0</v>
      </c>
      <c r="M23" s="31"/>
      <c r="N23" s="30">
        <f t="shared" si="7"/>
        <v>1.153846153846154</v>
      </c>
    </row>
    <row r="24" spans="1:14" s="6" customFormat="1">
      <c r="A24" t="s">
        <v>1658</v>
      </c>
      <c r="B24" s="76" t="str">
        <f t="shared" si="8"/>
        <v>W107H</v>
      </c>
      <c r="C24" s="14" t="str">
        <f t="shared" si="9"/>
        <v>Western Isles Hospital</v>
      </c>
      <c r="E24" s="73">
        <f t="shared" si="0"/>
        <v>198</v>
      </c>
      <c r="F24" s="14"/>
      <c r="G24" s="30">
        <f t="shared" si="1"/>
        <v>63.131313131313128</v>
      </c>
      <c r="H24" s="30">
        <f t="shared" si="2"/>
        <v>3.535353535353535</v>
      </c>
      <c r="I24" s="30">
        <f t="shared" si="3"/>
        <v>1.5151515151515151</v>
      </c>
      <c r="J24" s="30">
        <f t="shared" si="4"/>
        <v>0.50505050505050508</v>
      </c>
      <c r="K24" s="30">
        <f t="shared" si="5"/>
        <v>14.646464646464647</v>
      </c>
      <c r="L24" s="30">
        <f t="shared" si="6"/>
        <v>16.666666666666664</v>
      </c>
      <c r="M24" s="31"/>
      <c r="N24" s="30">
        <f t="shared" si="7"/>
        <v>31.313131313131315</v>
      </c>
    </row>
    <row r="25" spans="1:14" s="6" customFormat="1">
      <c r="A25" t="s">
        <v>1660</v>
      </c>
      <c r="B25" s="76" t="str">
        <f t="shared" si="8"/>
        <v>T310H</v>
      </c>
      <c r="C25" s="14" t="str">
        <f t="shared" si="9"/>
        <v>Montrose Royal Infirmary</v>
      </c>
      <c r="E25" s="73">
        <f t="shared" si="0"/>
        <v>178</v>
      </c>
      <c r="F25" s="14"/>
      <c r="G25" s="30">
        <f t="shared" si="1"/>
        <v>100</v>
      </c>
      <c r="H25" s="30">
        <f t="shared" si="2"/>
        <v>0</v>
      </c>
      <c r="I25" s="30">
        <f t="shared" si="3"/>
        <v>0</v>
      </c>
      <c r="J25" s="30">
        <f t="shared" si="4"/>
        <v>0</v>
      </c>
      <c r="K25" s="30">
        <f t="shared" si="5"/>
        <v>0</v>
      </c>
      <c r="L25" s="30">
        <f t="shared" si="6"/>
        <v>0</v>
      </c>
      <c r="M25" s="31"/>
      <c r="N25" s="30">
        <f t="shared" si="7"/>
        <v>0</v>
      </c>
    </row>
    <row r="26" spans="1:14" s="6" customFormat="1">
      <c r="A26" t="s">
        <v>1659</v>
      </c>
      <c r="B26" s="76" t="str">
        <f t="shared" si="8"/>
        <v>H103H</v>
      </c>
      <c r="C26" s="14" t="str">
        <f t="shared" si="9"/>
        <v>Caithness General Hospital</v>
      </c>
      <c r="E26" s="73">
        <f t="shared" si="0"/>
        <v>163</v>
      </c>
      <c r="F26" s="14"/>
      <c r="G26" s="30">
        <f t="shared" si="1"/>
        <v>64.417177914110425</v>
      </c>
      <c r="H26" s="30">
        <f t="shared" si="2"/>
        <v>1.8404907975460123</v>
      </c>
      <c r="I26" s="30">
        <f t="shared" si="3"/>
        <v>0.61349693251533743</v>
      </c>
      <c r="J26" s="30">
        <f t="shared" si="4"/>
        <v>0.61349693251533743</v>
      </c>
      <c r="K26" s="30">
        <f t="shared" si="5"/>
        <v>20.245398773006134</v>
      </c>
      <c r="L26" s="30">
        <f t="shared" si="6"/>
        <v>12.269938650306749</v>
      </c>
      <c r="M26" s="31"/>
      <c r="N26" s="30">
        <f t="shared" si="7"/>
        <v>9.2024539877300615</v>
      </c>
    </row>
    <row r="27" spans="1:14" s="6" customFormat="1">
      <c r="A27" t="s">
        <v>1662</v>
      </c>
      <c r="B27" s="76" t="str">
        <f t="shared" si="8"/>
        <v>N333H</v>
      </c>
      <c r="C27" s="14" t="str">
        <f t="shared" si="9"/>
        <v>Peterhead Cottage Hospital</v>
      </c>
      <c r="D27" s="8"/>
      <c r="E27" s="73">
        <f t="shared" si="0"/>
        <v>160</v>
      </c>
      <c r="F27" s="14"/>
      <c r="G27" s="30">
        <f t="shared" si="1"/>
        <v>93.125</v>
      </c>
      <c r="H27" s="30">
        <f t="shared" si="2"/>
        <v>3.75</v>
      </c>
      <c r="I27" s="30">
        <f t="shared" si="3"/>
        <v>1.875</v>
      </c>
      <c r="J27" s="30">
        <f t="shared" si="4"/>
        <v>0</v>
      </c>
      <c r="K27" s="30">
        <f t="shared" si="5"/>
        <v>0</v>
      </c>
      <c r="L27" s="30">
        <f t="shared" si="6"/>
        <v>1.25</v>
      </c>
      <c r="M27" s="31"/>
      <c r="N27" s="30">
        <f t="shared" si="7"/>
        <v>0.625</v>
      </c>
    </row>
    <row r="28" spans="1:14" s="6" customFormat="1">
      <c r="A28" t="s">
        <v>1661</v>
      </c>
      <c r="B28" s="76" t="str">
        <f t="shared" si="8"/>
        <v>Z102H</v>
      </c>
      <c r="C28" s="14" t="str">
        <f t="shared" si="9"/>
        <v>Gilbert Bain Memorial Hospital</v>
      </c>
      <c r="D28" s="48"/>
      <c r="E28" s="75">
        <f t="shared" si="0"/>
        <v>143</v>
      </c>
      <c r="F28" s="14"/>
      <c r="G28" s="30">
        <f t="shared" si="1"/>
        <v>76.923076923076934</v>
      </c>
      <c r="H28" s="30">
        <f t="shared" si="2"/>
        <v>1.3986013986013985</v>
      </c>
      <c r="I28" s="30">
        <f t="shared" si="3"/>
        <v>5.5944055944055942</v>
      </c>
      <c r="J28" s="30">
        <f t="shared" si="4"/>
        <v>0</v>
      </c>
      <c r="K28" s="30">
        <f t="shared" si="5"/>
        <v>9.0909090909090917</v>
      </c>
      <c r="L28" s="30">
        <f t="shared" si="6"/>
        <v>6.9930069930069934</v>
      </c>
      <c r="M28" s="31"/>
      <c r="N28" s="30">
        <f t="shared" si="7"/>
        <v>5.5944055944055942</v>
      </c>
    </row>
    <row r="29" spans="1:14" s="6" customFormat="1">
      <c r="A29" t="s">
        <v>1663</v>
      </c>
      <c r="B29" s="76" t="str">
        <f t="shared" si="8"/>
        <v>R101H</v>
      </c>
      <c r="C29" s="14" t="str">
        <f t="shared" si="9"/>
        <v>Balfour Hospital</v>
      </c>
      <c r="E29" s="73">
        <f t="shared" si="0"/>
        <v>124</v>
      </c>
      <c r="F29" s="14"/>
      <c r="G29" s="30">
        <f t="shared" si="1"/>
        <v>62.096774193548384</v>
      </c>
      <c r="H29" s="30">
        <f t="shared" si="2"/>
        <v>4.032258064516129</v>
      </c>
      <c r="I29" s="30">
        <f t="shared" si="3"/>
        <v>3.225806451612903</v>
      </c>
      <c r="J29" s="30">
        <f t="shared" si="4"/>
        <v>0</v>
      </c>
      <c r="K29" s="30">
        <f t="shared" si="5"/>
        <v>17.741935483870968</v>
      </c>
      <c r="L29" s="30">
        <f t="shared" si="6"/>
        <v>12.903225806451612</v>
      </c>
      <c r="M29" s="31"/>
      <c r="N29" s="30">
        <f t="shared" si="7"/>
        <v>1.6129032258064515</v>
      </c>
    </row>
    <row r="30" spans="1:14" s="6" customFormat="1">
      <c r="A30" t="s">
        <v>1665</v>
      </c>
      <c r="B30" s="76" t="str">
        <f t="shared" si="8"/>
        <v>T304H</v>
      </c>
      <c r="C30" s="14" t="str">
        <f t="shared" si="9"/>
        <v>Arbroath Infirmary</v>
      </c>
      <c r="D30" s="8"/>
      <c r="E30" s="73">
        <f t="shared" si="0"/>
        <v>103</v>
      </c>
      <c r="F30" s="14"/>
      <c r="G30" s="30">
        <f t="shared" si="1"/>
        <v>100</v>
      </c>
      <c r="H30" s="30">
        <f t="shared" si="2"/>
        <v>0</v>
      </c>
      <c r="I30" s="30">
        <f t="shared" si="3"/>
        <v>0</v>
      </c>
      <c r="J30" s="30">
        <f t="shared" si="4"/>
        <v>0</v>
      </c>
      <c r="K30" s="30">
        <f t="shared" si="5"/>
        <v>0</v>
      </c>
      <c r="L30" s="30">
        <f t="shared" si="6"/>
        <v>0</v>
      </c>
      <c r="M30" s="31"/>
      <c r="N30" s="30">
        <f t="shared" si="7"/>
        <v>0</v>
      </c>
    </row>
    <row r="31" spans="1:14" s="6" customFormat="1">
      <c r="A31" t="s">
        <v>1664</v>
      </c>
      <c r="B31" s="76" t="str">
        <f t="shared" si="8"/>
        <v>C206H</v>
      </c>
      <c r="C31" s="14" t="str">
        <f t="shared" si="9"/>
        <v>Vale of Leven District General Hospital</v>
      </c>
      <c r="E31" s="73">
        <f t="shared" si="0"/>
        <v>80</v>
      </c>
      <c r="F31" s="14"/>
      <c r="G31" s="30">
        <f t="shared" si="1"/>
        <v>96.25</v>
      </c>
      <c r="H31" s="30">
        <f t="shared" si="2"/>
        <v>2.5</v>
      </c>
      <c r="I31" s="30">
        <f t="shared" si="3"/>
        <v>0</v>
      </c>
      <c r="J31" s="30">
        <f t="shared" si="4"/>
        <v>0</v>
      </c>
      <c r="K31" s="30">
        <f t="shared" si="5"/>
        <v>0</v>
      </c>
      <c r="L31" s="30">
        <f t="shared" si="6"/>
        <v>1.25</v>
      </c>
      <c r="M31" s="31"/>
      <c r="N31" s="30">
        <f t="shared" si="7"/>
        <v>1.25</v>
      </c>
    </row>
    <row r="32" spans="1:14" s="6" customFormat="1">
      <c r="A32" t="s">
        <v>1668</v>
      </c>
      <c r="B32" s="76" t="str">
        <f t="shared" si="8"/>
        <v>H212H</v>
      </c>
      <c r="C32" s="14" t="str">
        <f t="shared" si="9"/>
        <v>Belford Hospital</v>
      </c>
      <c r="E32" s="73">
        <f t="shared" si="0"/>
        <v>37</v>
      </c>
      <c r="F32" s="14"/>
      <c r="G32" s="30">
        <f t="shared" si="1"/>
        <v>100</v>
      </c>
      <c r="H32" s="30">
        <f t="shared" si="2"/>
        <v>0</v>
      </c>
      <c r="I32" s="30">
        <f t="shared" si="3"/>
        <v>0</v>
      </c>
      <c r="J32" s="30">
        <f t="shared" si="4"/>
        <v>0</v>
      </c>
      <c r="K32" s="30">
        <f t="shared" si="5"/>
        <v>0</v>
      </c>
      <c r="L32" s="30">
        <f t="shared" si="6"/>
        <v>0</v>
      </c>
      <c r="M32" s="31"/>
      <c r="N32" s="30">
        <f t="shared" si="7"/>
        <v>0</v>
      </c>
    </row>
    <row r="33" spans="1:14" s="6" customFormat="1">
      <c r="A33" t="s">
        <v>1667</v>
      </c>
      <c r="B33" s="76" t="str">
        <f t="shared" si="8"/>
        <v>C313H</v>
      </c>
      <c r="C33" s="14" t="str">
        <f t="shared" si="9"/>
        <v>Inverclyde Royal Hospital</v>
      </c>
      <c r="E33" s="73">
        <f t="shared" si="0"/>
        <v>34</v>
      </c>
      <c r="F33" s="14"/>
      <c r="G33" s="30">
        <f t="shared" si="1"/>
        <v>100</v>
      </c>
      <c r="H33" s="30">
        <f t="shared" si="2"/>
        <v>0</v>
      </c>
      <c r="I33" s="30">
        <f t="shared" si="3"/>
        <v>0</v>
      </c>
      <c r="J33" s="30">
        <f t="shared" si="4"/>
        <v>0</v>
      </c>
      <c r="K33" s="30">
        <f t="shared" si="5"/>
        <v>0</v>
      </c>
      <c r="L33" s="30">
        <f t="shared" si="6"/>
        <v>0</v>
      </c>
      <c r="M33" s="31"/>
      <c r="N33" s="30">
        <f t="shared" si="7"/>
        <v>2.9411764705882351</v>
      </c>
    </row>
    <row r="34" spans="1:14" s="6" customFormat="1">
      <c r="A34" t="s">
        <v>1672</v>
      </c>
      <c r="B34" s="76" t="str">
        <f t="shared" si="8"/>
        <v>C121H</v>
      </c>
      <c r="C34" s="14" t="str">
        <f t="shared" si="9"/>
        <v>Lorne &amp; Islands District General Hospital, Oban</v>
      </c>
      <c r="E34" s="73">
        <f t="shared" si="0"/>
        <v>29</v>
      </c>
      <c r="F34" s="14"/>
      <c r="G34" s="30">
        <f t="shared" si="1"/>
        <v>100</v>
      </c>
      <c r="H34" s="30">
        <f t="shared" si="2"/>
        <v>0</v>
      </c>
      <c r="I34" s="30">
        <f t="shared" si="3"/>
        <v>0</v>
      </c>
      <c r="J34" s="30">
        <f t="shared" si="4"/>
        <v>0</v>
      </c>
      <c r="K34" s="30">
        <f t="shared" si="5"/>
        <v>0</v>
      </c>
      <c r="L34" s="30">
        <f t="shared" si="6"/>
        <v>0</v>
      </c>
      <c r="M34" s="31"/>
      <c r="N34" s="30">
        <f t="shared" si="7"/>
        <v>0</v>
      </c>
    </row>
    <row r="35" spans="1:14" s="6" customFormat="1">
      <c r="A35" t="s">
        <v>1666</v>
      </c>
      <c r="B35" s="76" t="str">
        <f t="shared" si="8"/>
        <v>Y144H</v>
      </c>
      <c r="C35" s="14" t="str">
        <f t="shared" si="9"/>
        <v>Galloway Community Hospital</v>
      </c>
      <c r="E35" s="73">
        <f t="shared" si="0"/>
        <v>29</v>
      </c>
      <c r="F35" s="14"/>
      <c r="G35" s="30">
        <f t="shared" si="1"/>
        <v>100</v>
      </c>
      <c r="H35" s="30">
        <f t="shared" si="2"/>
        <v>0</v>
      </c>
      <c r="I35" s="30">
        <f t="shared" si="3"/>
        <v>0</v>
      </c>
      <c r="J35" s="30">
        <f t="shared" si="4"/>
        <v>0</v>
      </c>
      <c r="K35" s="30">
        <f t="shared" si="5"/>
        <v>0</v>
      </c>
      <c r="L35" s="30">
        <f t="shared" si="6"/>
        <v>0</v>
      </c>
      <c r="M35" s="31"/>
      <c r="N35" s="30">
        <f t="shared" si="7"/>
        <v>0</v>
      </c>
    </row>
    <row r="36" spans="1:14" s="6" customFormat="1">
      <c r="A36" t="s">
        <v>1671</v>
      </c>
      <c r="B36" s="76" t="str">
        <f t="shared" si="8"/>
        <v>C122H</v>
      </c>
      <c r="C36" s="14" t="str">
        <f t="shared" si="9"/>
        <v>Campbeltown Hospital</v>
      </c>
      <c r="E36" s="73">
        <f t="shared" si="0"/>
        <v>19</v>
      </c>
      <c r="F36" s="14"/>
      <c r="G36" s="30">
        <f t="shared" si="1"/>
        <v>100</v>
      </c>
      <c r="H36" s="30">
        <f t="shared" si="2"/>
        <v>0</v>
      </c>
      <c r="I36" s="30">
        <f t="shared" si="3"/>
        <v>0</v>
      </c>
      <c r="J36" s="30">
        <f t="shared" si="4"/>
        <v>0</v>
      </c>
      <c r="K36" s="30">
        <f t="shared" si="5"/>
        <v>0</v>
      </c>
      <c r="L36" s="30">
        <f t="shared" si="6"/>
        <v>0</v>
      </c>
      <c r="M36" s="31"/>
      <c r="N36" s="30">
        <f t="shared" si="7"/>
        <v>0</v>
      </c>
    </row>
    <row r="37" spans="1:14" s="6" customFormat="1">
      <c r="A37" t="s">
        <v>1669</v>
      </c>
      <c r="B37" s="76" t="str">
        <f t="shared" si="8"/>
        <v>H214H</v>
      </c>
      <c r="C37" s="14" t="str">
        <f t="shared" si="9"/>
        <v>Mackinnon Memorial Hospital</v>
      </c>
      <c r="E37" s="73">
        <f t="shared" si="0"/>
        <v>14</v>
      </c>
      <c r="F37" s="14"/>
      <c r="G37" s="30">
        <f t="shared" si="1"/>
        <v>100</v>
      </c>
      <c r="H37" s="30">
        <f t="shared" si="2"/>
        <v>0</v>
      </c>
      <c r="I37" s="30">
        <f t="shared" si="3"/>
        <v>0</v>
      </c>
      <c r="J37" s="30">
        <f t="shared" si="4"/>
        <v>0</v>
      </c>
      <c r="K37" s="30">
        <f t="shared" si="5"/>
        <v>0</v>
      </c>
      <c r="L37" s="30">
        <f t="shared" si="6"/>
        <v>0</v>
      </c>
      <c r="M37" s="31"/>
      <c r="N37" s="30">
        <f t="shared" si="7"/>
        <v>0</v>
      </c>
    </row>
    <row r="38" spans="1:14" s="6" customFormat="1">
      <c r="A38" t="s">
        <v>1670</v>
      </c>
      <c r="B38" s="76" t="str">
        <f t="shared" si="8"/>
        <v>C106H</v>
      </c>
      <c r="C38" s="14" t="str">
        <f t="shared" si="9"/>
        <v>Dunoon &amp; District General Hospital</v>
      </c>
      <c r="E38" s="73">
        <f t="shared" si="0"/>
        <v>11</v>
      </c>
      <c r="F38" s="14"/>
      <c r="G38" s="30">
        <f t="shared" si="1"/>
        <v>100</v>
      </c>
      <c r="H38" s="30">
        <f t="shared" si="2"/>
        <v>0</v>
      </c>
      <c r="I38" s="30">
        <f t="shared" si="3"/>
        <v>0</v>
      </c>
      <c r="J38" s="30">
        <f t="shared" si="4"/>
        <v>0</v>
      </c>
      <c r="K38" s="30">
        <f t="shared" si="5"/>
        <v>0</v>
      </c>
      <c r="L38" s="30">
        <f t="shared" si="6"/>
        <v>0</v>
      </c>
      <c r="M38" s="31"/>
      <c r="N38" s="30">
        <f t="shared" si="7"/>
        <v>0</v>
      </c>
    </row>
    <row r="39" spans="1:14">
      <c r="A39" t="s">
        <v>1673</v>
      </c>
      <c r="B39" s="76" t="str">
        <f t="shared" si="8"/>
        <v>H224H</v>
      </c>
      <c r="C39" s="14" t="str">
        <f t="shared" si="9"/>
        <v>Mid-Argyll Community Hospital</v>
      </c>
      <c r="D39" s="8"/>
      <c r="E39" s="73">
        <f t="shared" si="0"/>
        <v>9</v>
      </c>
      <c r="F39" s="14"/>
      <c r="G39" s="30">
        <f t="shared" si="1"/>
        <v>100</v>
      </c>
      <c r="H39" s="30">
        <f t="shared" si="2"/>
        <v>0</v>
      </c>
      <c r="I39" s="30">
        <f t="shared" si="3"/>
        <v>0</v>
      </c>
      <c r="J39" s="30">
        <f t="shared" si="4"/>
        <v>0</v>
      </c>
      <c r="K39" s="30">
        <f t="shared" si="5"/>
        <v>0</v>
      </c>
      <c r="L39" s="30">
        <f t="shared" si="6"/>
        <v>0</v>
      </c>
      <c r="M39" s="31"/>
      <c r="N39" s="30">
        <f t="shared" si="7"/>
        <v>0</v>
      </c>
    </row>
    <row r="40" spans="1:14">
      <c r="A40" t="s">
        <v>1674</v>
      </c>
      <c r="B40" s="76" t="str">
        <f t="shared" si="8"/>
        <v>C113H</v>
      </c>
      <c r="C40" s="14" t="str">
        <f t="shared" si="9"/>
        <v>Victoria Hospital, Rothesay</v>
      </c>
      <c r="D40" s="6"/>
      <c r="E40" s="73">
        <f t="shared" si="0"/>
        <v>8</v>
      </c>
      <c r="F40" s="14"/>
      <c r="G40" s="30">
        <f t="shared" si="1"/>
        <v>100</v>
      </c>
      <c r="H40" s="30">
        <f t="shared" si="2"/>
        <v>0</v>
      </c>
      <c r="I40" s="30">
        <f t="shared" si="3"/>
        <v>0</v>
      </c>
      <c r="J40" s="30">
        <f t="shared" si="4"/>
        <v>0</v>
      </c>
      <c r="K40" s="30">
        <f t="shared" si="5"/>
        <v>0</v>
      </c>
      <c r="L40" s="30">
        <f t="shared" si="6"/>
        <v>0</v>
      </c>
      <c r="M40" s="31"/>
      <c r="N40" s="30">
        <f t="shared" si="7"/>
        <v>0</v>
      </c>
    </row>
    <row r="41" spans="1:14" s="7" customFormat="1">
      <c r="A41" s="7" t="s">
        <v>1675</v>
      </c>
      <c r="B41" s="79" t="str">
        <f t="shared" si="8"/>
        <v>H555H</v>
      </c>
      <c r="C41" s="26" t="str">
        <f t="shared" si="9"/>
        <v>Hospitals with less than 5 births</v>
      </c>
      <c r="D41" s="6"/>
      <c r="E41" s="73">
        <f t="shared" si="0"/>
        <v>4</v>
      </c>
      <c r="F41" s="26"/>
      <c r="G41" s="62">
        <f t="shared" si="1"/>
        <v>100</v>
      </c>
      <c r="H41" s="62">
        <f t="shared" si="2"/>
        <v>0</v>
      </c>
      <c r="I41" s="62">
        <f t="shared" si="3"/>
        <v>0</v>
      </c>
      <c r="J41" s="62">
        <f t="shared" si="4"/>
        <v>0</v>
      </c>
      <c r="K41" s="62">
        <f t="shared" si="5"/>
        <v>0</v>
      </c>
      <c r="L41" s="62">
        <f t="shared" si="6"/>
        <v>0</v>
      </c>
      <c r="M41" s="63"/>
      <c r="N41" s="62">
        <f t="shared" si="7"/>
        <v>0</v>
      </c>
    </row>
    <row r="42" spans="1:14" s="7" customFormat="1" ht="1.5" customHeight="1">
      <c r="B42" s="53"/>
      <c r="C42" s="16"/>
      <c r="D42" s="4"/>
      <c r="E42" s="55"/>
      <c r="F42" s="16"/>
      <c r="G42" s="56"/>
      <c r="H42" s="56"/>
      <c r="I42" s="56"/>
      <c r="J42" s="56"/>
      <c r="K42" s="56"/>
      <c r="L42" s="56"/>
      <c r="M42" s="57"/>
      <c r="N42" s="56"/>
    </row>
    <row r="44" spans="1:14" s="9" customFormat="1" ht="11.25">
      <c r="C44" s="9" t="s">
        <v>263</v>
      </c>
    </row>
    <row r="45" spans="1:14" s="9" customFormat="1" ht="11.25">
      <c r="C45" s="9" t="s">
        <v>264</v>
      </c>
    </row>
    <row r="46" spans="1:14" s="9" customFormat="1" ht="11.25">
      <c r="C46" s="9" t="s">
        <v>1505</v>
      </c>
    </row>
    <row r="47" spans="1:14" s="9" customFormat="1" ht="11.25">
      <c r="C47" s="9" t="s">
        <v>1223</v>
      </c>
    </row>
    <row r="48" spans="1:14">
      <c r="A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3:3">
      <c r="C49" s="10" t="s">
        <v>265</v>
      </c>
    </row>
    <row r="50" spans="3:3">
      <c r="C50" s="9" t="s">
        <v>266</v>
      </c>
    </row>
  </sheetData>
  <sortState ref="A7:E41">
    <sortCondition descending="1" ref="E41"/>
  </sortState>
  <phoneticPr fontId="8" type="noConversion"/>
  <hyperlinks>
    <hyperlink ref="N3" location="Index!A1" display="Index"/>
  </hyperlink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1:M69"/>
  <sheetViews>
    <sheetView workbookViewId="0"/>
  </sheetViews>
  <sheetFormatPr defaultRowHeight="12.75"/>
  <cols>
    <col min="3" max="3" width="11.140625" customWidth="1"/>
    <col min="6" max="7" width="9" customWidth="1"/>
    <col min="10" max="10" width="27.28515625" bestFit="1" customWidth="1"/>
    <col min="13" max="13" width="28.5703125" customWidth="1"/>
  </cols>
  <sheetData>
    <row r="1" spans="2:13">
      <c r="E1" s="43"/>
      <c r="F1" t="s">
        <v>1463</v>
      </c>
      <c r="G1" t="s">
        <v>1676</v>
      </c>
      <c r="H1" s="43"/>
      <c r="I1" s="43"/>
      <c r="J1" s="43"/>
    </row>
    <row r="2" spans="2:13">
      <c r="E2" s="43"/>
      <c r="F2" t="s">
        <v>1502</v>
      </c>
      <c r="G2" t="s">
        <v>1677</v>
      </c>
      <c r="H2" s="43"/>
      <c r="I2" s="43"/>
      <c r="J2" s="43"/>
    </row>
    <row r="3" spans="2:13">
      <c r="B3">
        <v>1</v>
      </c>
      <c r="C3" t="str">
        <f>VLOOKUP(B3,B5:C7,2,0)</f>
        <v>All Births</v>
      </c>
      <c r="E3" s="43"/>
      <c r="F3" t="s">
        <v>1464</v>
      </c>
      <c r="G3" t="s">
        <v>1678</v>
      </c>
      <c r="H3" s="43"/>
      <c r="I3" s="43"/>
      <c r="J3" s="44"/>
      <c r="L3">
        <v>1</v>
      </c>
      <c r="M3" t="str">
        <f>VLOOKUP(L3,L5:M19,2,0)</f>
        <v>Scotland</v>
      </c>
    </row>
    <row r="4" spans="2:13">
      <c r="E4" s="43"/>
      <c r="F4" t="s">
        <v>1679</v>
      </c>
      <c r="G4" t="s">
        <v>1680</v>
      </c>
      <c r="H4" s="43"/>
      <c r="I4" s="43"/>
      <c r="J4" s="43"/>
    </row>
    <row r="5" spans="2:13">
      <c r="B5">
        <v>1</v>
      </c>
      <c r="C5" t="s">
        <v>248</v>
      </c>
      <c r="E5" s="43"/>
      <c r="F5" t="s">
        <v>1681</v>
      </c>
      <c r="G5" t="s">
        <v>1682</v>
      </c>
      <c r="H5" s="43"/>
      <c r="I5" s="43"/>
      <c r="J5" s="44"/>
      <c r="L5">
        <v>1</v>
      </c>
      <c r="M5" s="23" t="s">
        <v>1328</v>
      </c>
    </row>
    <row r="6" spans="2:13">
      <c r="B6">
        <v>2</v>
      </c>
      <c r="C6" t="s">
        <v>249</v>
      </c>
      <c r="E6" s="43"/>
      <c r="F6" t="s">
        <v>1465</v>
      </c>
      <c r="G6" t="s">
        <v>1683</v>
      </c>
      <c r="H6" s="43"/>
      <c r="I6" s="43"/>
      <c r="J6" s="45"/>
      <c r="L6">
        <v>2</v>
      </c>
      <c r="M6" s="24" t="s">
        <v>347</v>
      </c>
    </row>
    <row r="7" spans="2:13">
      <c r="B7">
        <v>3</v>
      </c>
      <c r="C7" t="s">
        <v>262</v>
      </c>
      <c r="E7" s="43"/>
      <c r="F7" t="s">
        <v>1466</v>
      </c>
      <c r="G7" t="s">
        <v>1684</v>
      </c>
      <c r="H7" s="43"/>
      <c r="I7" s="43"/>
      <c r="J7" s="45"/>
      <c r="L7">
        <v>3</v>
      </c>
      <c r="M7" s="24" t="s">
        <v>1329</v>
      </c>
    </row>
    <row r="8" spans="2:13">
      <c r="E8" s="43"/>
      <c r="F8" t="s">
        <v>1685</v>
      </c>
      <c r="G8" t="s">
        <v>1686</v>
      </c>
      <c r="H8" s="43"/>
      <c r="I8" s="43"/>
      <c r="J8" s="45"/>
      <c r="L8">
        <v>4</v>
      </c>
      <c r="M8" s="24" t="s">
        <v>348</v>
      </c>
    </row>
    <row r="9" spans="2:13">
      <c r="E9" s="43"/>
      <c r="F9" t="s">
        <v>1503</v>
      </c>
      <c r="G9" t="s">
        <v>1687</v>
      </c>
      <c r="H9" s="43"/>
      <c r="I9" s="43"/>
      <c r="J9" s="45"/>
      <c r="L9">
        <v>5</v>
      </c>
      <c r="M9" s="24" t="s">
        <v>1330</v>
      </c>
    </row>
    <row r="10" spans="2:13">
      <c r="E10" s="43"/>
      <c r="F10" t="s">
        <v>1467</v>
      </c>
      <c r="G10" t="s">
        <v>1688</v>
      </c>
      <c r="H10" s="43"/>
      <c r="I10" s="43"/>
      <c r="J10" s="45"/>
      <c r="L10">
        <v>6</v>
      </c>
      <c r="M10" s="24" t="s">
        <v>1331</v>
      </c>
    </row>
    <row r="11" spans="2:13">
      <c r="E11" s="43"/>
      <c r="F11" t="s">
        <v>1689</v>
      </c>
      <c r="G11" t="s">
        <v>1690</v>
      </c>
      <c r="H11" s="43"/>
      <c r="I11" s="43"/>
      <c r="J11" s="45"/>
      <c r="L11">
        <v>7</v>
      </c>
      <c r="M11" s="24" t="s">
        <v>1332</v>
      </c>
    </row>
    <row r="12" spans="2:13">
      <c r="E12" s="43"/>
      <c r="F12" t="s">
        <v>1468</v>
      </c>
      <c r="G12" t="s">
        <v>1691</v>
      </c>
      <c r="H12" s="43"/>
      <c r="I12" s="43"/>
      <c r="J12" s="45"/>
      <c r="L12">
        <v>8</v>
      </c>
      <c r="M12" s="24" t="s">
        <v>349</v>
      </c>
    </row>
    <row r="13" spans="2:13">
      <c r="E13" s="43"/>
      <c r="F13" t="s">
        <v>1469</v>
      </c>
      <c r="G13" t="s">
        <v>1692</v>
      </c>
      <c r="H13" s="43"/>
      <c r="I13" s="43"/>
      <c r="J13" s="45"/>
      <c r="L13">
        <v>9</v>
      </c>
      <c r="M13" s="24" t="s">
        <v>1333</v>
      </c>
    </row>
    <row r="14" spans="2:13">
      <c r="E14" s="43"/>
      <c r="F14" t="s">
        <v>1470</v>
      </c>
      <c r="G14" t="s">
        <v>1693</v>
      </c>
      <c r="H14" s="43"/>
      <c r="I14" s="43"/>
      <c r="J14" s="45"/>
      <c r="L14">
        <v>10</v>
      </c>
      <c r="M14" s="24" t="s">
        <v>1334</v>
      </c>
    </row>
    <row r="15" spans="2:13">
      <c r="E15" s="43"/>
      <c r="F15" t="s">
        <v>1471</v>
      </c>
      <c r="G15" t="s">
        <v>1694</v>
      </c>
      <c r="H15" s="43"/>
      <c r="I15" s="43"/>
      <c r="J15" s="45"/>
      <c r="L15">
        <v>11</v>
      </c>
      <c r="M15" s="24" t="s">
        <v>1335</v>
      </c>
    </row>
    <row r="16" spans="2:13">
      <c r="E16" s="43"/>
      <c r="F16" t="s">
        <v>1472</v>
      </c>
      <c r="G16" t="s">
        <v>1695</v>
      </c>
      <c r="H16" s="43"/>
      <c r="I16" s="43"/>
      <c r="J16" s="45"/>
      <c r="L16">
        <v>12</v>
      </c>
      <c r="M16" s="24" t="s">
        <v>1336</v>
      </c>
    </row>
    <row r="17" spans="5:13">
      <c r="E17" s="43"/>
      <c r="F17" t="s">
        <v>1067</v>
      </c>
      <c r="G17" t="s">
        <v>1696</v>
      </c>
      <c r="H17" s="43"/>
      <c r="I17" s="43"/>
      <c r="J17" s="45"/>
      <c r="L17">
        <v>13</v>
      </c>
      <c r="M17" s="24" t="s">
        <v>1337</v>
      </c>
    </row>
    <row r="18" spans="5:13">
      <c r="E18" s="43"/>
      <c r="F18" t="s">
        <v>1697</v>
      </c>
      <c r="G18" t="s">
        <v>1697</v>
      </c>
      <c r="H18" s="43"/>
      <c r="I18" s="43"/>
      <c r="J18" s="45"/>
      <c r="L18">
        <v>14</v>
      </c>
      <c r="M18" s="47" t="s">
        <v>1338</v>
      </c>
    </row>
    <row r="19" spans="5:13">
      <c r="E19" s="43"/>
      <c r="F19" t="s">
        <v>1698</v>
      </c>
      <c r="G19" t="s">
        <v>1698</v>
      </c>
      <c r="H19" s="43"/>
      <c r="I19" s="43"/>
      <c r="J19" s="46"/>
      <c r="L19">
        <v>15</v>
      </c>
      <c r="M19" s="24" t="s">
        <v>1339</v>
      </c>
    </row>
    <row r="20" spans="5:13">
      <c r="E20" s="43"/>
      <c r="F20" t="s">
        <v>1473</v>
      </c>
      <c r="G20" t="s">
        <v>1699</v>
      </c>
      <c r="H20" s="43"/>
      <c r="I20" s="43"/>
      <c r="J20" s="45"/>
    </row>
    <row r="21" spans="5:13">
      <c r="E21" s="43"/>
      <c r="F21" t="s">
        <v>1700</v>
      </c>
      <c r="G21" t="s">
        <v>1701</v>
      </c>
      <c r="H21" s="43"/>
      <c r="I21" s="43"/>
      <c r="J21" s="43"/>
    </row>
    <row r="22" spans="5:13">
      <c r="E22" s="43"/>
      <c r="F22" t="s">
        <v>1474</v>
      </c>
      <c r="G22" t="s">
        <v>1702</v>
      </c>
      <c r="H22" s="43"/>
      <c r="I22" s="43"/>
      <c r="J22" s="43"/>
    </row>
    <row r="23" spans="5:13">
      <c r="E23" s="43"/>
      <c r="F23" t="s">
        <v>793</v>
      </c>
      <c r="G23" t="s">
        <v>1703</v>
      </c>
      <c r="H23" s="43"/>
      <c r="I23" s="43"/>
      <c r="J23" s="43"/>
    </row>
    <row r="24" spans="5:13">
      <c r="E24" s="43"/>
      <c r="F24" t="s">
        <v>1475</v>
      </c>
      <c r="G24" t="s">
        <v>1704</v>
      </c>
      <c r="H24" s="43"/>
      <c r="I24" s="43"/>
      <c r="J24" s="43"/>
    </row>
    <row r="25" spans="5:13">
      <c r="E25" s="43"/>
      <c r="F25" t="s">
        <v>1476</v>
      </c>
      <c r="G25" t="s">
        <v>1705</v>
      </c>
      <c r="H25" s="43"/>
      <c r="I25" s="43"/>
      <c r="J25" s="43"/>
    </row>
    <row r="26" spans="5:13">
      <c r="E26" s="43"/>
      <c r="F26" t="s">
        <v>1477</v>
      </c>
      <c r="G26" t="s">
        <v>1706</v>
      </c>
      <c r="H26" s="43"/>
      <c r="I26" s="43"/>
      <c r="J26" s="43"/>
    </row>
    <row r="27" spans="5:13">
      <c r="E27" s="43"/>
      <c r="F27" t="s">
        <v>1707</v>
      </c>
      <c r="G27" t="s">
        <v>1708</v>
      </c>
      <c r="H27" s="43"/>
      <c r="I27" s="43"/>
      <c r="J27" s="43"/>
    </row>
    <row r="28" spans="5:13">
      <c r="E28" s="43"/>
      <c r="F28" t="s">
        <v>1478</v>
      </c>
      <c r="G28" t="s">
        <v>1709</v>
      </c>
      <c r="H28" s="43"/>
      <c r="I28" s="43"/>
      <c r="J28" s="43"/>
    </row>
    <row r="29" spans="5:13">
      <c r="E29" s="43"/>
      <c r="F29" t="s">
        <v>1479</v>
      </c>
      <c r="G29" t="s">
        <v>1710</v>
      </c>
      <c r="H29" s="43"/>
      <c r="I29" s="43"/>
      <c r="J29" s="43"/>
    </row>
    <row r="30" spans="5:13">
      <c r="E30" s="43"/>
      <c r="F30" t="s">
        <v>1500</v>
      </c>
      <c r="G30" t="s">
        <v>1711</v>
      </c>
      <c r="H30" s="43"/>
      <c r="I30" s="43"/>
      <c r="J30" s="43"/>
    </row>
    <row r="31" spans="5:13">
      <c r="E31" s="43"/>
      <c r="F31" t="s">
        <v>60</v>
      </c>
      <c r="G31" t="s">
        <v>1712</v>
      </c>
      <c r="H31" s="43"/>
      <c r="I31" s="43"/>
      <c r="J31" s="43"/>
    </row>
    <row r="32" spans="5:13">
      <c r="E32" s="43"/>
      <c r="F32" t="s">
        <v>1480</v>
      </c>
      <c r="G32" t="s">
        <v>1713</v>
      </c>
      <c r="H32" s="43"/>
      <c r="I32" s="43"/>
      <c r="J32" s="43"/>
    </row>
    <row r="33" spans="5:10">
      <c r="E33" s="43"/>
      <c r="F33" t="s">
        <v>802</v>
      </c>
      <c r="G33" t="s">
        <v>1714</v>
      </c>
      <c r="H33" s="43"/>
      <c r="I33" s="43"/>
      <c r="J33" s="43"/>
    </row>
    <row r="34" spans="5:10">
      <c r="E34" s="43"/>
      <c r="F34" t="s">
        <v>61</v>
      </c>
      <c r="G34" t="s">
        <v>1715</v>
      </c>
      <c r="H34" s="43"/>
      <c r="I34" s="43"/>
      <c r="J34" s="43"/>
    </row>
    <row r="35" spans="5:10">
      <c r="E35" s="43"/>
      <c r="F35" t="s">
        <v>62</v>
      </c>
      <c r="G35" t="s">
        <v>1716</v>
      </c>
      <c r="H35" s="43"/>
      <c r="I35" s="43"/>
      <c r="J35" s="43"/>
    </row>
    <row r="36" spans="5:10">
      <c r="E36" s="43"/>
      <c r="F36" t="s">
        <v>1717</v>
      </c>
      <c r="G36" t="s">
        <v>1718</v>
      </c>
      <c r="H36" s="43"/>
      <c r="I36" s="43"/>
      <c r="J36" s="43"/>
    </row>
    <row r="37" spans="5:10">
      <c r="E37" s="43"/>
      <c r="F37" t="s">
        <v>1481</v>
      </c>
      <c r="G37" t="s">
        <v>1719</v>
      </c>
      <c r="H37" s="43"/>
      <c r="I37" s="43"/>
      <c r="J37" s="43"/>
    </row>
    <row r="38" spans="5:10">
      <c r="E38" s="43"/>
      <c r="F38" t="s">
        <v>1482</v>
      </c>
      <c r="G38" t="s">
        <v>1720</v>
      </c>
      <c r="H38" s="43"/>
      <c r="I38" s="43"/>
      <c r="J38" s="43"/>
    </row>
    <row r="39" spans="5:10">
      <c r="E39" s="43"/>
      <c r="F39" t="s">
        <v>1483</v>
      </c>
      <c r="G39" t="s">
        <v>1721</v>
      </c>
      <c r="H39" s="43"/>
      <c r="I39" s="43"/>
      <c r="J39" s="43"/>
    </row>
    <row r="40" spans="5:10">
      <c r="E40" s="43"/>
      <c r="F40" t="s">
        <v>63</v>
      </c>
      <c r="G40" t="s">
        <v>1722</v>
      </c>
      <c r="H40" s="43"/>
      <c r="I40" s="43"/>
      <c r="J40" s="43"/>
    </row>
    <row r="41" spans="5:10">
      <c r="E41" s="43"/>
      <c r="F41" t="s">
        <v>1723</v>
      </c>
      <c r="G41" t="s">
        <v>1724</v>
      </c>
      <c r="H41" s="43"/>
      <c r="I41" s="43"/>
      <c r="J41" s="43"/>
    </row>
    <row r="42" spans="5:10">
      <c r="F42" t="s">
        <v>64</v>
      </c>
      <c r="G42" t="s">
        <v>1725</v>
      </c>
    </row>
    <row r="43" spans="5:10">
      <c r="F43" t="s">
        <v>1484</v>
      </c>
      <c r="G43" t="s">
        <v>1726</v>
      </c>
    </row>
    <row r="44" spans="5:10">
      <c r="F44" t="s">
        <v>1485</v>
      </c>
      <c r="G44" t="s">
        <v>1727</v>
      </c>
    </row>
    <row r="45" spans="5:10">
      <c r="F45" t="s">
        <v>65</v>
      </c>
      <c r="G45" t="s">
        <v>1728</v>
      </c>
    </row>
    <row r="46" spans="5:10">
      <c r="F46" t="s">
        <v>1486</v>
      </c>
      <c r="G46" t="s">
        <v>1729</v>
      </c>
    </row>
    <row r="47" spans="5:10">
      <c r="F47" t="s">
        <v>1487</v>
      </c>
      <c r="G47" t="s">
        <v>1730</v>
      </c>
    </row>
    <row r="48" spans="5:10">
      <c r="F48" t="s">
        <v>1488</v>
      </c>
      <c r="G48" t="s">
        <v>1731</v>
      </c>
    </row>
    <row r="49" spans="6:7">
      <c r="F49" t="s">
        <v>817</v>
      </c>
      <c r="G49" t="s">
        <v>1732</v>
      </c>
    </row>
    <row r="50" spans="6:7">
      <c r="F50" t="s">
        <v>66</v>
      </c>
      <c r="G50" t="s">
        <v>1733</v>
      </c>
    </row>
    <row r="51" spans="6:7">
      <c r="F51" t="s">
        <v>1489</v>
      </c>
      <c r="G51" t="s">
        <v>1734</v>
      </c>
    </row>
    <row r="52" spans="6:7">
      <c r="F52" t="s">
        <v>1490</v>
      </c>
      <c r="G52" t="s">
        <v>1735</v>
      </c>
    </row>
    <row r="53" spans="6:7">
      <c r="F53" t="s">
        <v>1491</v>
      </c>
      <c r="G53" t="s">
        <v>1736</v>
      </c>
    </row>
    <row r="54" spans="6:7">
      <c r="F54" t="s">
        <v>1492</v>
      </c>
      <c r="G54" t="s">
        <v>1737</v>
      </c>
    </row>
    <row r="55" spans="6:7">
      <c r="F55" t="s">
        <v>1493</v>
      </c>
      <c r="G55" t="s">
        <v>1738</v>
      </c>
    </row>
    <row r="56" spans="6:7">
      <c r="F56" t="s">
        <v>1494</v>
      </c>
      <c r="G56" t="s">
        <v>1739</v>
      </c>
    </row>
    <row r="57" spans="6:7">
      <c r="F57" t="s">
        <v>67</v>
      </c>
      <c r="G57" t="s">
        <v>1740</v>
      </c>
    </row>
    <row r="58" spans="6:7">
      <c r="F58" t="s">
        <v>68</v>
      </c>
      <c r="G58" t="s">
        <v>1741</v>
      </c>
    </row>
    <row r="59" spans="6:7">
      <c r="F59" t="s">
        <v>1495</v>
      </c>
      <c r="G59" t="s">
        <v>1742</v>
      </c>
    </row>
    <row r="60" spans="6:7">
      <c r="F60" t="s">
        <v>663</v>
      </c>
      <c r="G60" t="s">
        <v>1743</v>
      </c>
    </row>
    <row r="61" spans="6:7">
      <c r="F61" t="s">
        <v>873</v>
      </c>
      <c r="G61" t="s">
        <v>1744</v>
      </c>
    </row>
    <row r="62" spans="6:7">
      <c r="F62" t="s">
        <v>1496</v>
      </c>
      <c r="G62" t="s">
        <v>1745</v>
      </c>
    </row>
    <row r="63" spans="6:7">
      <c r="F63" t="s">
        <v>1746</v>
      </c>
      <c r="G63" t="s">
        <v>1747</v>
      </c>
    </row>
    <row r="64" spans="6:7">
      <c r="F64" t="s">
        <v>69</v>
      </c>
      <c r="G64" t="s">
        <v>1748</v>
      </c>
    </row>
    <row r="65" spans="6:7">
      <c r="F65" t="s">
        <v>1497</v>
      </c>
      <c r="G65" t="s">
        <v>1749</v>
      </c>
    </row>
    <row r="66" spans="6:7">
      <c r="F66" t="s">
        <v>1501</v>
      </c>
      <c r="G66" t="s">
        <v>1750</v>
      </c>
    </row>
    <row r="67" spans="6:7">
      <c r="F67" t="s">
        <v>1504</v>
      </c>
      <c r="G67" t="s">
        <v>1751</v>
      </c>
    </row>
    <row r="68" spans="6:7">
      <c r="F68" t="s">
        <v>1498</v>
      </c>
      <c r="G68" t="s">
        <v>1752</v>
      </c>
    </row>
    <row r="69" spans="6:7">
      <c r="F69" t="s">
        <v>1499</v>
      </c>
      <c r="G69" t="s">
        <v>1753</v>
      </c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67"/>
  <sheetViews>
    <sheetView workbookViewId="0">
      <selection activeCell="J22" sqref="J22"/>
    </sheetView>
  </sheetViews>
  <sheetFormatPr defaultRowHeight="11.25"/>
  <cols>
    <col min="1" max="1" width="11.85546875" style="10" bestFit="1" customWidth="1"/>
    <col min="2" max="2" width="9.140625" style="10"/>
    <col min="3" max="3" width="13.5703125" style="10" customWidth="1"/>
    <col min="4" max="9" width="9.140625" style="10"/>
    <col min="10" max="10" width="11.7109375" style="10" customWidth="1"/>
    <col min="11" max="12" width="9.140625" style="10"/>
    <col min="13" max="16384" width="9.140625" style="9"/>
  </cols>
  <sheetData>
    <row r="1" spans="1:12">
      <c r="A1" s="10" t="s">
        <v>250</v>
      </c>
      <c r="B1" s="10" t="s">
        <v>251</v>
      </c>
      <c r="C1" s="10" t="s">
        <v>252</v>
      </c>
      <c r="D1" s="10" t="s">
        <v>253</v>
      </c>
      <c r="E1" s="10" t="s">
        <v>254</v>
      </c>
      <c r="F1" s="10" t="s">
        <v>255</v>
      </c>
      <c r="G1" s="10" t="s">
        <v>256</v>
      </c>
      <c r="H1" s="10" t="s">
        <v>257</v>
      </c>
      <c r="I1" s="10" t="s">
        <v>259</v>
      </c>
      <c r="J1" s="10" t="s">
        <v>258</v>
      </c>
      <c r="K1" s="10" t="s">
        <v>260</v>
      </c>
      <c r="L1" s="10" t="s">
        <v>261</v>
      </c>
    </row>
    <row r="2" spans="1:12">
      <c r="A2" s="10" t="s">
        <v>1224</v>
      </c>
      <c r="B2" s="10">
        <v>1976</v>
      </c>
      <c r="C2" s="10" t="s">
        <v>248</v>
      </c>
      <c r="D2" s="10">
        <v>65746</v>
      </c>
      <c r="E2" s="21">
        <v>75.260000000000005</v>
      </c>
      <c r="F2" s="21">
        <v>13.43</v>
      </c>
      <c r="G2" s="21">
        <v>0.55000000000000004</v>
      </c>
      <c r="H2" s="21">
        <v>2.0699999999999998</v>
      </c>
      <c r="I2" s="21">
        <v>4.75</v>
      </c>
      <c r="J2" s="21">
        <v>3.91</v>
      </c>
      <c r="K2" s="21">
        <v>0.04</v>
      </c>
      <c r="L2" s="21">
        <v>47.48</v>
      </c>
    </row>
    <row r="3" spans="1:12">
      <c r="A3" s="10" t="s">
        <v>1225</v>
      </c>
      <c r="B3" s="10">
        <v>1976</v>
      </c>
      <c r="C3" s="10" t="s">
        <v>249</v>
      </c>
      <c r="D3" s="10">
        <v>64587</v>
      </c>
      <c r="E3" s="21">
        <v>75.84</v>
      </c>
      <c r="F3" s="21">
        <v>13.31</v>
      </c>
      <c r="G3" s="21">
        <v>0.53</v>
      </c>
      <c r="H3" s="21">
        <v>1.66</v>
      </c>
      <c r="I3" s="21">
        <v>4.72</v>
      </c>
      <c r="J3" s="21">
        <v>3.9</v>
      </c>
      <c r="K3" s="21">
        <v>0.03</v>
      </c>
      <c r="L3" s="21">
        <v>47.6</v>
      </c>
    </row>
    <row r="4" spans="1:12">
      <c r="A4" s="10" t="s">
        <v>1226</v>
      </c>
      <c r="B4" s="10">
        <v>1976</v>
      </c>
      <c r="C4" s="10" t="s">
        <v>262</v>
      </c>
      <c r="D4" s="10">
        <v>1159</v>
      </c>
      <c r="E4" s="21">
        <v>42.71</v>
      </c>
      <c r="F4" s="21">
        <v>19.760000000000002</v>
      </c>
      <c r="G4" s="21">
        <v>1.29</v>
      </c>
      <c r="H4" s="21">
        <v>25.11</v>
      </c>
      <c r="I4" s="21">
        <v>6.13</v>
      </c>
      <c r="J4" s="21">
        <v>4.49</v>
      </c>
      <c r="K4" s="21">
        <v>0.52</v>
      </c>
      <c r="L4" s="21">
        <v>40.98</v>
      </c>
    </row>
    <row r="5" spans="1:12">
      <c r="A5" s="10" t="s">
        <v>1227</v>
      </c>
      <c r="B5" s="10">
        <v>1977</v>
      </c>
      <c r="C5" s="10" t="s">
        <v>248</v>
      </c>
      <c r="D5" s="10">
        <v>61734</v>
      </c>
      <c r="E5" s="21">
        <v>73.959999999999994</v>
      </c>
      <c r="F5" s="21">
        <v>13.85</v>
      </c>
      <c r="G5" s="21">
        <v>0.39</v>
      </c>
      <c r="H5" s="21">
        <v>1.8</v>
      </c>
      <c r="I5" s="21">
        <v>5.63</v>
      </c>
      <c r="J5" s="21">
        <v>4.3600000000000003</v>
      </c>
      <c r="K5" s="21">
        <v>0.01</v>
      </c>
      <c r="L5" s="21">
        <v>43.6</v>
      </c>
    </row>
    <row r="6" spans="1:12">
      <c r="A6" s="10" t="s">
        <v>1228</v>
      </c>
      <c r="B6" s="10">
        <v>1977</v>
      </c>
      <c r="C6" s="10" t="s">
        <v>249</v>
      </c>
      <c r="D6" s="10">
        <v>60641</v>
      </c>
      <c r="E6" s="21">
        <v>74.63</v>
      </c>
      <c r="F6" s="21">
        <v>13.7</v>
      </c>
      <c r="G6" s="21">
        <v>0.37</v>
      </c>
      <c r="H6" s="21">
        <v>1.4</v>
      </c>
      <c r="I6" s="21">
        <v>5.59</v>
      </c>
      <c r="J6" s="21">
        <v>4.29</v>
      </c>
      <c r="K6" s="21">
        <v>0.01</v>
      </c>
      <c r="L6" s="21">
        <v>43.6</v>
      </c>
    </row>
    <row r="7" spans="1:12">
      <c r="A7" s="10" t="s">
        <v>1229</v>
      </c>
      <c r="B7" s="10">
        <v>1977</v>
      </c>
      <c r="C7" s="10" t="s">
        <v>262</v>
      </c>
      <c r="D7" s="10">
        <v>1093</v>
      </c>
      <c r="E7" s="21">
        <v>36.78</v>
      </c>
      <c r="F7" s="21">
        <v>22.05</v>
      </c>
      <c r="G7" s="21">
        <v>1.28</v>
      </c>
      <c r="H7" s="21">
        <v>23.88</v>
      </c>
      <c r="I7" s="21">
        <v>7.59</v>
      </c>
      <c r="J7" s="21">
        <v>8.42</v>
      </c>
      <c r="K7" s="21">
        <v>0</v>
      </c>
      <c r="L7" s="21">
        <v>43.09</v>
      </c>
    </row>
    <row r="8" spans="1:12">
      <c r="A8" s="10" t="s">
        <v>1230</v>
      </c>
      <c r="B8" s="10">
        <v>1978</v>
      </c>
      <c r="C8" s="10" t="s">
        <v>248</v>
      </c>
      <c r="D8" s="10">
        <v>61680</v>
      </c>
      <c r="E8" s="21">
        <v>74.010000000000005</v>
      </c>
      <c r="F8" s="21">
        <v>13.04</v>
      </c>
      <c r="G8" s="21">
        <v>0.46</v>
      </c>
      <c r="H8" s="21">
        <v>1.62</v>
      </c>
      <c r="I8" s="21">
        <v>5.55</v>
      </c>
      <c r="J8" s="21">
        <v>4.62</v>
      </c>
      <c r="K8" s="21">
        <v>0.7</v>
      </c>
      <c r="L8" s="21">
        <v>43.18</v>
      </c>
    </row>
    <row r="9" spans="1:12">
      <c r="A9" s="10" t="s">
        <v>1231</v>
      </c>
      <c r="B9" s="10">
        <v>1978</v>
      </c>
      <c r="C9" s="10" t="s">
        <v>249</v>
      </c>
      <c r="D9" s="10">
        <v>60578</v>
      </c>
      <c r="E9" s="21">
        <v>74.7</v>
      </c>
      <c r="F9" s="21">
        <v>12.83</v>
      </c>
      <c r="G9" s="21">
        <v>0.45</v>
      </c>
      <c r="H9" s="21">
        <v>1.22</v>
      </c>
      <c r="I9" s="21">
        <v>5.51</v>
      </c>
      <c r="J9" s="21">
        <v>4.58</v>
      </c>
      <c r="K9" s="21">
        <v>0.71</v>
      </c>
      <c r="L9" s="21">
        <v>43.3</v>
      </c>
    </row>
    <row r="10" spans="1:12">
      <c r="A10" s="10" t="s">
        <v>1232</v>
      </c>
      <c r="B10" s="10">
        <v>1978</v>
      </c>
      <c r="C10" s="10" t="s">
        <v>262</v>
      </c>
      <c r="D10" s="10">
        <v>1102</v>
      </c>
      <c r="E10" s="21">
        <v>36.299999999999997</v>
      </c>
      <c r="F10" s="21">
        <v>24.5</v>
      </c>
      <c r="G10" s="21">
        <v>1.0900000000000001</v>
      </c>
      <c r="H10" s="21">
        <v>23.5</v>
      </c>
      <c r="I10" s="21">
        <v>7.99</v>
      </c>
      <c r="J10" s="21">
        <v>6.62</v>
      </c>
      <c r="K10" s="21">
        <v>0</v>
      </c>
      <c r="L10" s="21">
        <v>36.39</v>
      </c>
    </row>
    <row r="11" spans="1:12">
      <c r="A11" s="10" t="s">
        <v>1233</v>
      </c>
      <c r="B11" s="10">
        <v>1979</v>
      </c>
      <c r="C11" s="10" t="s">
        <v>248</v>
      </c>
      <c r="D11" s="10">
        <v>64384</v>
      </c>
      <c r="E11" s="21">
        <v>72.52</v>
      </c>
      <c r="F11" s="21">
        <v>13.09</v>
      </c>
      <c r="G11" s="21">
        <v>0.53</v>
      </c>
      <c r="H11" s="21">
        <v>1.44</v>
      </c>
      <c r="I11" s="21">
        <v>5.45</v>
      </c>
      <c r="J11" s="21">
        <v>5.51</v>
      </c>
      <c r="K11" s="21">
        <v>1.45</v>
      </c>
      <c r="L11" s="21">
        <v>38.6</v>
      </c>
    </row>
    <row r="12" spans="1:12">
      <c r="A12" s="10" t="s">
        <v>1234</v>
      </c>
      <c r="B12" s="10">
        <v>1979</v>
      </c>
      <c r="C12" s="10" t="s">
        <v>249</v>
      </c>
      <c r="D12" s="10">
        <v>63219</v>
      </c>
      <c r="E12" s="21">
        <v>73.19</v>
      </c>
      <c r="F12" s="21">
        <v>12.87</v>
      </c>
      <c r="G12" s="21">
        <v>0.52</v>
      </c>
      <c r="H12" s="21">
        <v>1.1399999999999999</v>
      </c>
      <c r="I12" s="21">
        <v>5.37</v>
      </c>
      <c r="J12" s="21">
        <v>5.43</v>
      </c>
      <c r="K12" s="21">
        <v>1.47</v>
      </c>
      <c r="L12" s="21">
        <v>38.74</v>
      </c>
    </row>
    <row r="13" spans="1:12">
      <c r="A13" s="10" t="s">
        <v>1235</v>
      </c>
      <c r="B13" s="10">
        <v>1979</v>
      </c>
      <c r="C13" s="10" t="s">
        <v>262</v>
      </c>
      <c r="D13" s="10">
        <v>1165</v>
      </c>
      <c r="E13" s="21">
        <v>35.79</v>
      </c>
      <c r="F13" s="21">
        <v>24.98</v>
      </c>
      <c r="G13" s="21">
        <v>1.2</v>
      </c>
      <c r="H13" s="21">
        <v>18.03</v>
      </c>
      <c r="I13" s="21">
        <v>10.130000000000001</v>
      </c>
      <c r="J13" s="21">
        <v>9.6999999999999993</v>
      </c>
      <c r="K13" s="21">
        <v>0.17</v>
      </c>
      <c r="L13" s="21">
        <v>30.9</v>
      </c>
    </row>
    <row r="14" spans="1:12">
      <c r="A14" s="10" t="s">
        <v>1236</v>
      </c>
      <c r="B14" s="10">
        <v>1980</v>
      </c>
      <c r="C14" s="10" t="s">
        <v>248</v>
      </c>
      <c r="D14" s="10">
        <v>66857</v>
      </c>
      <c r="E14" s="21">
        <v>72.81</v>
      </c>
      <c r="F14" s="21">
        <v>13.69</v>
      </c>
      <c r="G14" s="21">
        <v>0.42</v>
      </c>
      <c r="H14" s="21">
        <v>1.46</v>
      </c>
      <c r="I14" s="21">
        <v>5.64</v>
      </c>
      <c r="J14" s="21">
        <v>5.93</v>
      </c>
      <c r="K14" s="21">
        <v>0.06</v>
      </c>
      <c r="L14" s="21">
        <v>34.17</v>
      </c>
    </row>
    <row r="15" spans="1:12">
      <c r="A15" s="10" t="s">
        <v>1237</v>
      </c>
      <c r="B15" s="10">
        <v>1980</v>
      </c>
      <c r="C15" s="10" t="s">
        <v>249</v>
      </c>
      <c r="D15" s="10">
        <v>65652</v>
      </c>
      <c r="E15" s="21">
        <v>73.540000000000006</v>
      </c>
      <c r="F15" s="21">
        <v>13.51</v>
      </c>
      <c r="G15" s="21">
        <v>0.41</v>
      </c>
      <c r="H15" s="21">
        <v>1.1399999999999999</v>
      </c>
      <c r="I15" s="21">
        <v>5.49</v>
      </c>
      <c r="J15" s="21">
        <v>5.84</v>
      </c>
      <c r="K15" s="21">
        <v>0.06</v>
      </c>
      <c r="L15" s="21">
        <v>34.33</v>
      </c>
    </row>
    <row r="16" spans="1:12">
      <c r="A16" s="10" t="s">
        <v>1238</v>
      </c>
      <c r="B16" s="10">
        <v>1980</v>
      </c>
      <c r="C16" s="10" t="s">
        <v>262</v>
      </c>
      <c r="D16" s="10">
        <v>1205</v>
      </c>
      <c r="E16" s="21">
        <v>33.11</v>
      </c>
      <c r="F16" s="21">
        <v>23.32</v>
      </c>
      <c r="G16" s="21">
        <v>0.66</v>
      </c>
      <c r="H16" s="21">
        <v>18.420000000000002</v>
      </c>
      <c r="I16" s="21">
        <v>13.44</v>
      </c>
      <c r="J16" s="21">
        <v>10.87</v>
      </c>
      <c r="K16" s="21">
        <v>0.17</v>
      </c>
      <c r="L16" s="21">
        <v>25.48</v>
      </c>
    </row>
    <row r="17" spans="1:12">
      <c r="A17" s="10" t="s">
        <v>1239</v>
      </c>
      <c r="B17" s="10">
        <v>1981</v>
      </c>
      <c r="C17" s="10" t="s">
        <v>248</v>
      </c>
      <c r="D17" s="10">
        <v>68398</v>
      </c>
      <c r="E17" s="21">
        <v>73.53</v>
      </c>
      <c r="F17" s="21">
        <v>12.84</v>
      </c>
      <c r="G17" s="21">
        <v>0.48</v>
      </c>
      <c r="H17" s="21">
        <v>1.34</v>
      </c>
      <c r="I17" s="21">
        <v>5.04</v>
      </c>
      <c r="J17" s="21">
        <v>6.75</v>
      </c>
      <c r="K17" s="21">
        <v>0.01</v>
      </c>
      <c r="L17" s="21">
        <v>27.19</v>
      </c>
    </row>
    <row r="18" spans="1:12">
      <c r="A18" s="10" t="s">
        <v>1240</v>
      </c>
      <c r="B18" s="10">
        <v>1981</v>
      </c>
      <c r="C18" s="10" t="s">
        <v>249</v>
      </c>
      <c r="D18" s="10">
        <v>67107</v>
      </c>
      <c r="E18" s="21">
        <v>74.25</v>
      </c>
      <c r="F18" s="21">
        <v>12.7</v>
      </c>
      <c r="G18" s="21">
        <v>0.48</v>
      </c>
      <c r="H18" s="21">
        <v>1</v>
      </c>
      <c r="I18" s="21">
        <v>4.95</v>
      </c>
      <c r="J18" s="21">
        <v>6.61</v>
      </c>
      <c r="K18" s="21">
        <v>0.01</v>
      </c>
      <c r="L18" s="21">
        <v>27.3</v>
      </c>
    </row>
    <row r="19" spans="1:12">
      <c r="A19" s="10" t="s">
        <v>1241</v>
      </c>
      <c r="B19" s="10">
        <v>1981</v>
      </c>
      <c r="C19" s="10" t="s">
        <v>262</v>
      </c>
      <c r="D19" s="10">
        <v>1291</v>
      </c>
      <c r="E19" s="21">
        <v>36.479999999999997</v>
      </c>
      <c r="F19" s="21">
        <v>20.37</v>
      </c>
      <c r="G19" s="21">
        <v>0.77</v>
      </c>
      <c r="H19" s="21">
        <v>18.75</v>
      </c>
      <c r="I19" s="21">
        <v>9.68</v>
      </c>
      <c r="J19" s="21">
        <v>13.94</v>
      </c>
      <c r="K19" s="21">
        <v>0</v>
      </c>
      <c r="L19" s="21">
        <v>21.46</v>
      </c>
    </row>
    <row r="20" spans="1:12">
      <c r="A20" s="10" t="s">
        <v>1242</v>
      </c>
      <c r="B20" s="10">
        <v>1982</v>
      </c>
      <c r="C20" s="10" t="s">
        <v>248</v>
      </c>
      <c r="D20" s="10">
        <v>67036</v>
      </c>
      <c r="E20" s="21">
        <v>73.62</v>
      </c>
      <c r="F20" s="21">
        <v>12.53</v>
      </c>
      <c r="G20" s="21">
        <v>0.39</v>
      </c>
      <c r="H20" s="21">
        <v>1.1599999999999999</v>
      </c>
      <c r="I20" s="21">
        <v>4.78</v>
      </c>
      <c r="J20" s="21">
        <v>7.48</v>
      </c>
      <c r="K20" s="21">
        <v>0.04</v>
      </c>
      <c r="L20" s="21">
        <v>27.59</v>
      </c>
    </row>
    <row r="21" spans="1:12">
      <c r="A21" s="10" t="s">
        <v>1243</v>
      </c>
      <c r="B21" s="10">
        <v>1982</v>
      </c>
      <c r="C21" s="10" t="s">
        <v>249</v>
      </c>
      <c r="D21" s="10">
        <v>65871</v>
      </c>
      <c r="E21" s="21">
        <v>74.28</v>
      </c>
      <c r="F21" s="21">
        <v>12.43</v>
      </c>
      <c r="G21" s="21">
        <v>0.37</v>
      </c>
      <c r="H21" s="21">
        <v>0.88</v>
      </c>
      <c r="I21" s="21">
        <v>4.66</v>
      </c>
      <c r="J21" s="21">
        <v>7.34</v>
      </c>
      <c r="K21" s="21">
        <v>0.04</v>
      </c>
      <c r="L21" s="21">
        <v>27.63</v>
      </c>
    </row>
    <row r="22" spans="1:12">
      <c r="A22" s="10" t="s">
        <v>1244</v>
      </c>
      <c r="B22" s="10">
        <v>1982</v>
      </c>
      <c r="C22" s="10" t="s">
        <v>262</v>
      </c>
      <c r="D22" s="10">
        <v>1165</v>
      </c>
      <c r="E22" s="21">
        <v>36.65</v>
      </c>
      <c r="F22" s="21">
        <v>18.37</v>
      </c>
      <c r="G22" s="21">
        <v>1.2</v>
      </c>
      <c r="H22" s="21">
        <v>17</v>
      </c>
      <c r="I22" s="21">
        <v>11.16</v>
      </c>
      <c r="J22" s="21">
        <v>15.54</v>
      </c>
      <c r="K22" s="21">
        <v>0.09</v>
      </c>
      <c r="L22" s="21">
        <v>25.24</v>
      </c>
    </row>
    <row r="23" spans="1:12">
      <c r="A23" s="10" t="s">
        <v>1245</v>
      </c>
      <c r="B23" s="10">
        <v>1983</v>
      </c>
      <c r="C23" s="10" t="s">
        <v>248</v>
      </c>
      <c r="D23" s="10">
        <v>64585</v>
      </c>
      <c r="E23" s="21">
        <v>73.569999999999993</v>
      </c>
      <c r="F23" s="21">
        <v>11.83</v>
      </c>
      <c r="G23" s="21">
        <v>0.38</v>
      </c>
      <c r="H23" s="21">
        <v>1.24</v>
      </c>
      <c r="I23" s="21">
        <v>4.8899999999999997</v>
      </c>
      <c r="J23" s="21">
        <v>8.07</v>
      </c>
      <c r="K23" s="21">
        <v>0.03</v>
      </c>
      <c r="L23" s="21">
        <v>25.61</v>
      </c>
    </row>
    <row r="24" spans="1:12">
      <c r="A24" s="10" t="s">
        <v>1246</v>
      </c>
      <c r="B24" s="10">
        <v>1983</v>
      </c>
      <c r="C24" s="10" t="s">
        <v>249</v>
      </c>
      <c r="D24" s="10">
        <v>63396</v>
      </c>
      <c r="E24" s="21">
        <v>74.25</v>
      </c>
      <c r="F24" s="21">
        <v>11.76</v>
      </c>
      <c r="G24" s="21">
        <v>0.37</v>
      </c>
      <c r="H24" s="21">
        <v>0.92</v>
      </c>
      <c r="I24" s="21">
        <v>4.79</v>
      </c>
      <c r="J24" s="21">
        <v>7.89</v>
      </c>
      <c r="K24" s="21">
        <v>0.03</v>
      </c>
      <c r="L24" s="21">
        <v>25.66</v>
      </c>
    </row>
    <row r="25" spans="1:12">
      <c r="A25" s="10" t="s">
        <v>1247</v>
      </c>
      <c r="B25" s="10">
        <v>1983</v>
      </c>
      <c r="C25" s="10" t="s">
        <v>262</v>
      </c>
      <c r="D25" s="10">
        <v>1189</v>
      </c>
      <c r="E25" s="21">
        <v>37.090000000000003</v>
      </c>
      <c r="F25" s="21">
        <v>15.31</v>
      </c>
      <c r="G25" s="21">
        <v>1.01</v>
      </c>
      <c r="H25" s="21">
        <v>18.25</v>
      </c>
      <c r="I25" s="21">
        <v>10.68</v>
      </c>
      <c r="J25" s="21">
        <v>17.66</v>
      </c>
      <c r="K25" s="21">
        <v>0</v>
      </c>
      <c r="L25" s="21">
        <v>23.04</v>
      </c>
    </row>
    <row r="26" spans="1:12">
      <c r="A26" s="10" t="s">
        <v>1248</v>
      </c>
      <c r="B26" s="10">
        <v>1984</v>
      </c>
      <c r="C26" s="10" t="s">
        <v>248</v>
      </c>
      <c r="D26" s="10">
        <v>64038</v>
      </c>
      <c r="E26" s="21">
        <v>74.12</v>
      </c>
      <c r="F26" s="21">
        <v>11.52</v>
      </c>
      <c r="G26" s="21">
        <v>0.26</v>
      </c>
      <c r="H26" s="21">
        <v>1.26</v>
      </c>
      <c r="I26" s="21">
        <v>4.95</v>
      </c>
      <c r="J26" s="21">
        <v>7.86</v>
      </c>
      <c r="K26" s="21">
        <v>0.02</v>
      </c>
      <c r="L26" s="21">
        <v>25.17</v>
      </c>
    </row>
    <row r="27" spans="1:12">
      <c r="A27" s="10" t="s">
        <v>1249</v>
      </c>
      <c r="B27" s="10">
        <v>1984</v>
      </c>
      <c r="C27" s="10" t="s">
        <v>249</v>
      </c>
      <c r="D27" s="10">
        <v>62729</v>
      </c>
      <c r="E27" s="21">
        <v>74.86</v>
      </c>
      <c r="F27" s="21">
        <v>11.37</v>
      </c>
      <c r="G27" s="21">
        <v>0.25</v>
      </c>
      <c r="H27" s="21">
        <v>0.95</v>
      </c>
      <c r="I27" s="21">
        <v>4.84</v>
      </c>
      <c r="J27" s="21">
        <v>7.71</v>
      </c>
      <c r="K27" s="21">
        <v>0.02</v>
      </c>
      <c r="L27" s="21">
        <v>25.17</v>
      </c>
    </row>
    <row r="28" spans="1:12">
      <c r="A28" s="10" t="s">
        <v>1250</v>
      </c>
      <c r="B28" s="10">
        <v>1984</v>
      </c>
      <c r="C28" s="10" t="s">
        <v>262</v>
      </c>
      <c r="D28" s="10">
        <v>1309</v>
      </c>
      <c r="E28" s="21">
        <v>38.659999999999997</v>
      </c>
      <c r="F28" s="21">
        <v>18.72</v>
      </c>
      <c r="G28" s="21">
        <v>0.84</v>
      </c>
      <c r="H28" s="21">
        <v>16.5</v>
      </c>
      <c r="I28" s="21">
        <v>10.16</v>
      </c>
      <c r="J28" s="21">
        <v>15.05</v>
      </c>
      <c r="K28" s="21">
        <v>0.08</v>
      </c>
      <c r="L28" s="21">
        <v>25.21</v>
      </c>
    </row>
    <row r="29" spans="1:12">
      <c r="A29" s="10" t="s">
        <v>1251</v>
      </c>
      <c r="B29" s="10">
        <v>1985</v>
      </c>
      <c r="C29" s="10" t="s">
        <v>248</v>
      </c>
      <c r="D29" s="10">
        <v>64873</v>
      </c>
      <c r="E29" s="21">
        <v>73.510000000000005</v>
      </c>
      <c r="F29" s="21">
        <v>11.74</v>
      </c>
      <c r="G29" s="21">
        <v>0.28999999999999998</v>
      </c>
      <c r="H29" s="21">
        <v>1.05</v>
      </c>
      <c r="I29" s="21">
        <v>5.39</v>
      </c>
      <c r="J29" s="21">
        <v>8</v>
      </c>
      <c r="K29" s="21">
        <v>0.03</v>
      </c>
      <c r="L29" s="21">
        <v>23.22</v>
      </c>
    </row>
    <row r="30" spans="1:12">
      <c r="A30" s="10" t="s">
        <v>1252</v>
      </c>
      <c r="B30" s="10">
        <v>1985</v>
      </c>
      <c r="C30" s="10" t="s">
        <v>249</v>
      </c>
      <c r="D30" s="10">
        <v>63504</v>
      </c>
      <c r="E30" s="21">
        <v>74.37</v>
      </c>
      <c r="F30" s="21">
        <v>11.64</v>
      </c>
      <c r="G30" s="21">
        <v>0.28000000000000003</v>
      </c>
      <c r="H30" s="21">
        <v>0.75</v>
      </c>
      <c r="I30" s="21">
        <v>5.19</v>
      </c>
      <c r="J30" s="21">
        <v>7.75</v>
      </c>
      <c r="K30" s="21">
        <v>0.03</v>
      </c>
      <c r="L30" s="21">
        <v>23.23</v>
      </c>
    </row>
    <row r="31" spans="1:12">
      <c r="A31" s="10" t="s">
        <v>1253</v>
      </c>
      <c r="B31" s="10">
        <v>1985</v>
      </c>
      <c r="C31" s="10" t="s">
        <v>262</v>
      </c>
      <c r="D31" s="10">
        <v>1369</v>
      </c>
      <c r="E31" s="21">
        <v>33.82</v>
      </c>
      <c r="F31" s="21">
        <v>16.36</v>
      </c>
      <c r="G31" s="21">
        <v>0.73</v>
      </c>
      <c r="H31" s="21">
        <v>15.05</v>
      </c>
      <c r="I31" s="21">
        <v>14.61</v>
      </c>
      <c r="J31" s="21">
        <v>19.28</v>
      </c>
      <c r="K31" s="21">
        <v>0.15</v>
      </c>
      <c r="L31" s="21">
        <v>22.64</v>
      </c>
    </row>
    <row r="32" spans="1:12">
      <c r="A32" s="10" t="s">
        <v>1254</v>
      </c>
      <c r="B32" s="10">
        <v>1986</v>
      </c>
      <c r="C32" s="10" t="s">
        <v>248</v>
      </c>
      <c r="D32" s="10">
        <v>65129</v>
      </c>
      <c r="E32" s="21">
        <v>74.22</v>
      </c>
      <c r="F32" s="21">
        <v>10.96</v>
      </c>
      <c r="G32" s="21">
        <v>0.31</v>
      </c>
      <c r="H32" s="21">
        <v>1.05</v>
      </c>
      <c r="I32" s="21">
        <v>5.29</v>
      </c>
      <c r="J32" s="21">
        <v>8.17</v>
      </c>
      <c r="K32" s="21">
        <v>0.01</v>
      </c>
      <c r="L32" s="21">
        <v>23.19</v>
      </c>
    </row>
    <row r="33" spans="1:12">
      <c r="A33" s="10" t="s">
        <v>1255</v>
      </c>
      <c r="B33" s="10">
        <v>1986</v>
      </c>
      <c r="C33" s="10" t="s">
        <v>249</v>
      </c>
      <c r="D33" s="10">
        <v>63787</v>
      </c>
      <c r="E33" s="21">
        <v>75.03</v>
      </c>
      <c r="F33" s="21">
        <v>10.92</v>
      </c>
      <c r="G33" s="21">
        <v>0.3</v>
      </c>
      <c r="H33" s="21">
        <v>0.74</v>
      </c>
      <c r="I33" s="21">
        <v>5.09</v>
      </c>
      <c r="J33" s="21">
        <v>7.91</v>
      </c>
      <c r="K33" s="21">
        <v>0.01</v>
      </c>
      <c r="L33" s="21">
        <v>23.16</v>
      </c>
    </row>
    <row r="34" spans="1:12">
      <c r="A34" s="10" t="s">
        <v>1256</v>
      </c>
      <c r="B34" s="10">
        <v>1986</v>
      </c>
      <c r="C34" s="10" t="s">
        <v>262</v>
      </c>
      <c r="D34" s="10">
        <v>1342</v>
      </c>
      <c r="E34" s="21">
        <v>35.99</v>
      </c>
      <c r="F34" s="21">
        <v>13.04</v>
      </c>
      <c r="G34" s="21">
        <v>0.45</v>
      </c>
      <c r="H34" s="21">
        <v>15.42</v>
      </c>
      <c r="I34" s="21">
        <v>14.61</v>
      </c>
      <c r="J34" s="21">
        <v>20.420000000000002</v>
      </c>
      <c r="K34" s="21">
        <v>7.0000000000000007E-2</v>
      </c>
      <c r="L34" s="21">
        <v>24.66</v>
      </c>
    </row>
    <row r="35" spans="1:12">
      <c r="A35" s="10" t="s">
        <v>1257</v>
      </c>
      <c r="B35" s="10">
        <v>1987</v>
      </c>
      <c r="C35" s="10" t="s">
        <v>248</v>
      </c>
      <c r="D35" s="10">
        <v>65097</v>
      </c>
      <c r="E35" s="21">
        <v>74.099999999999994</v>
      </c>
      <c r="F35" s="21">
        <v>10.67</v>
      </c>
      <c r="G35" s="21">
        <v>0.52</v>
      </c>
      <c r="H35" s="21">
        <v>1.1100000000000001</v>
      </c>
      <c r="I35" s="21">
        <v>5.15</v>
      </c>
      <c r="J35" s="21">
        <v>8.42</v>
      </c>
      <c r="K35" s="21">
        <v>0.03</v>
      </c>
      <c r="L35" s="21">
        <v>22.05</v>
      </c>
    </row>
    <row r="36" spans="1:12">
      <c r="A36" s="10" t="s">
        <v>1258</v>
      </c>
      <c r="B36" s="10">
        <v>1987</v>
      </c>
      <c r="C36" s="10" t="s">
        <v>249</v>
      </c>
      <c r="D36" s="10">
        <v>63619</v>
      </c>
      <c r="E36" s="21">
        <v>74.89</v>
      </c>
      <c r="F36" s="21">
        <v>10.58</v>
      </c>
      <c r="G36" s="21">
        <v>0.51</v>
      </c>
      <c r="H36" s="21">
        <v>0.8</v>
      </c>
      <c r="I36" s="21">
        <v>5</v>
      </c>
      <c r="J36" s="21">
        <v>8.19</v>
      </c>
      <c r="K36" s="21">
        <v>0.03</v>
      </c>
      <c r="L36" s="21">
        <v>22</v>
      </c>
    </row>
    <row r="37" spans="1:12">
      <c r="A37" s="10" t="s">
        <v>1259</v>
      </c>
      <c r="B37" s="10">
        <v>1987</v>
      </c>
      <c r="C37" s="10" t="s">
        <v>262</v>
      </c>
      <c r="D37" s="10">
        <v>1478</v>
      </c>
      <c r="E37" s="21">
        <v>40.119999999999997</v>
      </c>
      <c r="F37" s="21">
        <v>14.68</v>
      </c>
      <c r="G37" s="21">
        <v>1.01</v>
      </c>
      <c r="H37" s="21">
        <v>14.48</v>
      </c>
      <c r="I37" s="21">
        <v>11.64</v>
      </c>
      <c r="J37" s="21">
        <v>18.059999999999999</v>
      </c>
      <c r="K37" s="21">
        <v>0</v>
      </c>
      <c r="L37" s="21">
        <v>24.02</v>
      </c>
    </row>
    <row r="38" spans="1:12">
      <c r="A38" s="10" t="s">
        <v>1260</v>
      </c>
      <c r="B38" s="10">
        <v>1988</v>
      </c>
      <c r="C38" s="10" t="s">
        <v>248</v>
      </c>
      <c r="D38" s="10">
        <v>66222</v>
      </c>
      <c r="E38" s="21">
        <v>73.67</v>
      </c>
      <c r="F38" s="21">
        <v>10.62</v>
      </c>
      <c r="G38" s="21">
        <v>0.57999999999999996</v>
      </c>
      <c r="H38" s="21">
        <v>1.01</v>
      </c>
      <c r="I38" s="21">
        <v>5.21</v>
      </c>
      <c r="J38" s="21">
        <v>8.7799999999999994</v>
      </c>
      <c r="K38" s="21">
        <v>0.13</v>
      </c>
      <c r="L38" s="21">
        <v>21.43</v>
      </c>
    </row>
    <row r="39" spans="1:12">
      <c r="A39" s="10" t="s">
        <v>1261</v>
      </c>
      <c r="B39" s="10">
        <v>1988</v>
      </c>
      <c r="C39" s="10" t="s">
        <v>249</v>
      </c>
      <c r="D39" s="10">
        <v>64757</v>
      </c>
      <c r="E39" s="21">
        <v>74.47</v>
      </c>
      <c r="F39" s="21">
        <v>10.58</v>
      </c>
      <c r="G39" s="21">
        <v>0.57999999999999996</v>
      </c>
      <c r="H39" s="21">
        <v>0.71</v>
      </c>
      <c r="I39" s="21">
        <v>5.04</v>
      </c>
      <c r="J39" s="21">
        <v>8.49</v>
      </c>
      <c r="K39" s="21">
        <v>0.13</v>
      </c>
      <c r="L39" s="21">
        <v>21.33</v>
      </c>
    </row>
    <row r="40" spans="1:12">
      <c r="A40" s="10" t="s">
        <v>1262</v>
      </c>
      <c r="B40" s="10">
        <v>1988</v>
      </c>
      <c r="C40" s="10" t="s">
        <v>262</v>
      </c>
      <c r="D40" s="10">
        <v>1465</v>
      </c>
      <c r="E40" s="21">
        <v>38.43</v>
      </c>
      <c r="F40" s="21">
        <v>12.29</v>
      </c>
      <c r="G40" s="21">
        <v>0.75</v>
      </c>
      <c r="H40" s="21">
        <v>14.27</v>
      </c>
      <c r="I40" s="21">
        <v>12.63</v>
      </c>
      <c r="J40" s="21">
        <v>21.57</v>
      </c>
      <c r="K40" s="21">
        <v>7.0000000000000007E-2</v>
      </c>
      <c r="L40" s="21">
        <v>25.8</v>
      </c>
    </row>
    <row r="41" spans="1:12">
      <c r="A41" s="10" t="s">
        <v>1263</v>
      </c>
      <c r="B41" s="10">
        <v>1989</v>
      </c>
      <c r="C41" s="10" t="s">
        <v>248</v>
      </c>
      <c r="D41" s="10">
        <v>64624</v>
      </c>
      <c r="E41" s="21">
        <v>72.69</v>
      </c>
      <c r="F41" s="21">
        <v>11.13</v>
      </c>
      <c r="G41" s="21">
        <v>0.77</v>
      </c>
      <c r="H41" s="21">
        <v>0.96</v>
      </c>
      <c r="I41" s="21">
        <v>5.13</v>
      </c>
      <c r="J41" s="21">
        <v>9.25</v>
      </c>
      <c r="K41" s="21">
        <v>0.08</v>
      </c>
      <c r="L41" s="21">
        <v>20.37</v>
      </c>
    </row>
    <row r="42" spans="1:12">
      <c r="A42" s="10" t="s">
        <v>1264</v>
      </c>
      <c r="B42" s="10">
        <v>1989</v>
      </c>
      <c r="C42" s="10" t="s">
        <v>249</v>
      </c>
      <c r="D42" s="10">
        <v>63313</v>
      </c>
      <c r="E42" s="21">
        <v>73.400000000000006</v>
      </c>
      <c r="F42" s="21">
        <v>11.07</v>
      </c>
      <c r="G42" s="21">
        <v>0.76</v>
      </c>
      <c r="H42" s="21">
        <v>0.68</v>
      </c>
      <c r="I42" s="21">
        <v>4.99</v>
      </c>
      <c r="J42" s="21">
        <v>9.02</v>
      </c>
      <c r="K42" s="21">
        <v>0.08</v>
      </c>
      <c r="L42" s="21">
        <v>20.27</v>
      </c>
    </row>
    <row r="43" spans="1:12">
      <c r="A43" s="10" t="s">
        <v>1265</v>
      </c>
      <c r="B43" s="10">
        <v>1989</v>
      </c>
      <c r="C43" s="10" t="s">
        <v>262</v>
      </c>
      <c r="D43" s="10">
        <v>1311</v>
      </c>
      <c r="E43" s="21">
        <v>38.29</v>
      </c>
      <c r="F43" s="21">
        <v>13.88</v>
      </c>
      <c r="G43" s="21">
        <v>1.07</v>
      </c>
      <c r="H43" s="21">
        <v>14.57</v>
      </c>
      <c r="I43" s="21">
        <v>11.9</v>
      </c>
      <c r="J43" s="21">
        <v>20.29</v>
      </c>
      <c r="K43" s="21">
        <v>0</v>
      </c>
      <c r="L43" s="21">
        <v>25.17</v>
      </c>
    </row>
    <row r="44" spans="1:12">
      <c r="A44" s="10" t="s">
        <v>1266</v>
      </c>
      <c r="B44" s="10">
        <v>1990</v>
      </c>
      <c r="C44" s="10" t="s">
        <v>248</v>
      </c>
      <c r="D44" s="10">
        <v>63351</v>
      </c>
      <c r="E44" s="21">
        <v>72.06</v>
      </c>
      <c r="F44" s="21">
        <v>11.16</v>
      </c>
      <c r="G44" s="21">
        <v>1.17</v>
      </c>
      <c r="H44" s="21">
        <v>0.95</v>
      </c>
      <c r="I44" s="21">
        <v>5.43</v>
      </c>
      <c r="J44" s="21">
        <v>9.18</v>
      </c>
      <c r="K44" s="21">
        <v>0.05</v>
      </c>
      <c r="L44" s="21">
        <v>21.15</v>
      </c>
    </row>
    <row r="45" spans="1:12">
      <c r="A45" s="10" t="s">
        <v>1267</v>
      </c>
      <c r="B45" s="10">
        <v>1990</v>
      </c>
      <c r="C45" s="10" t="s">
        <v>249</v>
      </c>
      <c r="D45" s="10">
        <v>61937</v>
      </c>
      <c r="E45" s="21">
        <v>72.849999999999994</v>
      </c>
      <c r="F45" s="21">
        <v>11.11</v>
      </c>
      <c r="G45" s="21">
        <v>1.1499999999999999</v>
      </c>
      <c r="H45" s="21">
        <v>0.68</v>
      </c>
      <c r="I45" s="21">
        <v>5.27</v>
      </c>
      <c r="J45" s="21">
        <v>8.8800000000000008</v>
      </c>
      <c r="K45" s="21">
        <v>0.05</v>
      </c>
      <c r="L45" s="21">
        <v>21.08</v>
      </c>
    </row>
    <row r="46" spans="1:12">
      <c r="A46" s="10" t="s">
        <v>1268</v>
      </c>
      <c r="B46" s="10">
        <v>1990</v>
      </c>
      <c r="C46" s="10" t="s">
        <v>262</v>
      </c>
      <c r="D46" s="10">
        <v>1414</v>
      </c>
      <c r="E46" s="21">
        <v>37.340000000000003</v>
      </c>
      <c r="F46" s="21">
        <v>13.15</v>
      </c>
      <c r="G46" s="21">
        <v>1.77</v>
      </c>
      <c r="H46" s="21">
        <v>12.8</v>
      </c>
      <c r="I46" s="21">
        <v>12.59</v>
      </c>
      <c r="J46" s="21">
        <v>22.28</v>
      </c>
      <c r="K46" s="21">
        <v>7.0000000000000007E-2</v>
      </c>
      <c r="L46" s="21">
        <v>24.12</v>
      </c>
    </row>
    <row r="47" spans="1:12">
      <c r="A47" s="10" t="s">
        <v>1269</v>
      </c>
      <c r="B47" s="10">
        <v>1991</v>
      </c>
      <c r="C47" s="10" t="s">
        <v>248</v>
      </c>
      <c r="D47" s="10">
        <v>65562</v>
      </c>
      <c r="E47" s="21">
        <v>71.89</v>
      </c>
      <c r="F47" s="21">
        <v>10.74</v>
      </c>
      <c r="G47" s="21">
        <v>1.24</v>
      </c>
      <c r="H47" s="21">
        <v>0.93</v>
      </c>
      <c r="I47" s="21">
        <v>5.51</v>
      </c>
      <c r="J47" s="21">
        <v>9.65</v>
      </c>
      <c r="K47" s="21">
        <v>0.05</v>
      </c>
      <c r="L47" s="21">
        <v>20.92</v>
      </c>
    </row>
    <row r="48" spans="1:12">
      <c r="A48" s="10" t="s">
        <v>1270</v>
      </c>
      <c r="B48" s="10">
        <v>1991</v>
      </c>
      <c r="C48" s="10" t="s">
        <v>249</v>
      </c>
      <c r="D48" s="10">
        <v>64100</v>
      </c>
      <c r="E48" s="21">
        <v>72.760000000000005</v>
      </c>
      <c r="F48" s="21">
        <v>10.68</v>
      </c>
      <c r="G48" s="21">
        <v>1.22</v>
      </c>
      <c r="H48" s="21">
        <v>0.67</v>
      </c>
      <c r="I48" s="21">
        <v>5.34</v>
      </c>
      <c r="J48" s="21">
        <v>9.2899999999999991</v>
      </c>
      <c r="K48" s="21">
        <v>0.05</v>
      </c>
      <c r="L48" s="21">
        <v>20.78</v>
      </c>
    </row>
    <row r="49" spans="1:12">
      <c r="A49" s="10" t="s">
        <v>1271</v>
      </c>
      <c r="B49" s="10">
        <v>1991</v>
      </c>
      <c r="C49" s="10" t="s">
        <v>262</v>
      </c>
      <c r="D49" s="10">
        <v>1462</v>
      </c>
      <c r="E49" s="21">
        <v>33.86</v>
      </c>
      <c r="F49" s="21">
        <v>13.27</v>
      </c>
      <c r="G49" s="21">
        <v>2.0499999999999998</v>
      </c>
      <c r="H49" s="21">
        <v>12.31</v>
      </c>
      <c r="I49" s="21">
        <v>12.93</v>
      </c>
      <c r="J49" s="21">
        <v>25.51</v>
      </c>
      <c r="K49" s="21">
        <v>7.0000000000000007E-2</v>
      </c>
      <c r="L49" s="21">
        <v>27.22</v>
      </c>
    </row>
    <row r="50" spans="1:12">
      <c r="A50" s="10" t="s">
        <v>1272</v>
      </c>
      <c r="B50" s="10">
        <v>1992</v>
      </c>
      <c r="C50" s="10" t="s">
        <v>248</v>
      </c>
      <c r="D50" s="10">
        <v>66338</v>
      </c>
      <c r="E50" s="21">
        <v>72.37</v>
      </c>
      <c r="F50" s="21">
        <v>10.199999999999999</v>
      </c>
      <c r="G50" s="21">
        <v>1.46</v>
      </c>
      <c r="H50" s="21">
        <v>0.87</v>
      </c>
      <c r="I50" s="21">
        <v>5.64</v>
      </c>
      <c r="J50" s="21">
        <v>9.44</v>
      </c>
      <c r="K50" s="21">
        <v>0.02</v>
      </c>
      <c r="L50" s="21">
        <v>20.99</v>
      </c>
    </row>
    <row r="51" spans="1:12">
      <c r="A51" s="10" t="s">
        <v>1273</v>
      </c>
      <c r="B51" s="10">
        <v>1992</v>
      </c>
      <c r="C51" s="10" t="s">
        <v>249</v>
      </c>
      <c r="D51" s="10">
        <v>64908</v>
      </c>
      <c r="E51" s="21">
        <v>73.209999999999994</v>
      </c>
      <c r="F51" s="21">
        <v>10.17</v>
      </c>
      <c r="G51" s="21">
        <v>1.46</v>
      </c>
      <c r="H51" s="21">
        <v>0.59</v>
      </c>
      <c r="I51" s="21">
        <v>5.47</v>
      </c>
      <c r="J51" s="21">
        <v>9.09</v>
      </c>
      <c r="K51" s="21">
        <v>0.02</v>
      </c>
      <c r="L51" s="21">
        <v>20.84</v>
      </c>
    </row>
    <row r="52" spans="1:12">
      <c r="A52" s="10" t="s">
        <v>1274</v>
      </c>
      <c r="B52" s="10">
        <v>1992</v>
      </c>
      <c r="C52" s="10" t="s">
        <v>262</v>
      </c>
      <c r="D52" s="10">
        <v>1430</v>
      </c>
      <c r="E52" s="21">
        <v>34.409999999999997</v>
      </c>
      <c r="F52" s="21">
        <v>11.61</v>
      </c>
      <c r="G52" s="21">
        <v>1.68</v>
      </c>
      <c r="H52" s="21">
        <v>13.43</v>
      </c>
      <c r="I52" s="21">
        <v>13.5</v>
      </c>
      <c r="J52" s="21">
        <v>25.38</v>
      </c>
      <c r="K52" s="21">
        <v>0</v>
      </c>
      <c r="L52" s="21">
        <v>27.55</v>
      </c>
    </row>
    <row r="53" spans="1:12">
      <c r="A53" s="10" t="s">
        <v>1275</v>
      </c>
      <c r="B53" s="10">
        <v>1993</v>
      </c>
      <c r="C53" s="10" t="s">
        <v>248</v>
      </c>
      <c r="D53" s="10">
        <v>64027</v>
      </c>
      <c r="E53" s="21">
        <v>71.22</v>
      </c>
      <c r="F53" s="21">
        <v>10.24</v>
      </c>
      <c r="G53" s="21">
        <v>1.86</v>
      </c>
      <c r="H53" s="21">
        <v>0.85</v>
      </c>
      <c r="I53" s="21">
        <v>5.99</v>
      </c>
      <c r="J53" s="21">
        <v>9.82</v>
      </c>
      <c r="K53" s="21">
        <v>0.02</v>
      </c>
      <c r="L53" s="21">
        <v>21.3</v>
      </c>
    </row>
    <row r="54" spans="1:12">
      <c r="A54" s="10" t="s">
        <v>1276</v>
      </c>
      <c r="B54" s="10">
        <v>1993</v>
      </c>
      <c r="C54" s="10" t="s">
        <v>249</v>
      </c>
      <c r="D54" s="10">
        <v>62426</v>
      </c>
      <c r="E54" s="21">
        <v>72.209999999999994</v>
      </c>
      <c r="F54" s="21">
        <v>10.210000000000001</v>
      </c>
      <c r="G54" s="21">
        <v>1.83</v>
      </c>
      <c r="H54" s="21">
        <v>0.52</v>
      </c>
      <c r="I54" s="21">
        <v>5.72</v>
      </c>
      <c r="J54" s="21">
        <v>9.4700000000000006</v>
      </c>
      <c r="K54" s="21">
        <v>0.03</v>
      </c>
      <c r="L54" s="21">
        <v>21.15</v>
      </c>
    </row>
    <row r="55" spans="1:12">
      <c r="A55" s="10" t="s">
        <v>1277</v>
      </c>
      <c r="B55" s="10">
        <v>1993</v>
      </c>
      <c r="C55" s="10" t="s">
        <v>262</v>
      </c>
      <c r="D55" s="10">
        <v>1601</v>
      </c>
      <c r="E55" s="21">
        <v>32.479999999999997</v>
      </c>
      <c r="F55" s="21">
        <v>11.18</v>
      </c>
      <c r="G55" s="21">
        <v>3</v>
      </c>
      <c r="H55" s="21">
        <v>13.8</v>
      </c>
      <c r="I55" s="21">
        <v>16.36</v>
      </c>
      <c r="J55" s="21">
        <v>23.17</v>
      </c>
      <c r="K55" s="21">
        <v>0</v>
      </c>
      <c r="L55" s="21">
        <v>27.36</v>
      </c>
    </row>
    <row r="56" spans="1:12">
      <c r="A56" s="10" t="s">
        <v>1278</v>
      </c>
      <c r="B56" s="10">
        <v>1994</v>
      </c>
      <c r="C56" s="10" t="s">
        <v>248</v>
      </c>
      <c r="D56" s="10">
        <v>62357</v>
      </c>
      <c r="E56" s="21">
        <v>71.73</v>
      </c>
      <c r="F56" s="21">
        <v>8.8000000000000007</v>
      </c>
      <c r="G56" s="21">
        <v>2.63</v>
      </c>
      <c r="H56" s="21">
        <v>0.79</v>
      </c>
      <c r="I56" s="21">
        <v>5.97</v>
      </c>
      <c r="J56" s="21">
        <v>10.029999999999999</v>
      </c>
      <c r="K56" s="21">
        <v>0.05</v>
      </c>
      <c r="L56" s="21">
        <v>22.23</v>
      </c>
    </row>
    <row r="57" spans="1:12">
      <c r="A57" s="10" t="s">
        <v>1279</v>
      </c>
      <c r="B57" s="10">
        <v>1994</v>
      </c>
      <c r="C57" s="10" t="s">
        <v>249</v>
      </c>
      <c r="D57" s="10">
        <v>60796</v>
      </c>
      <c r="E57" s="21">
        <v>72.709999999999994</v>
      </c>
      <c r="F57" s="21">
        <v>8.76</v>
      </c>
      <c r="G57" s="21">
        <v>2.58</v>
      </c>
      <c r="H57" s="21">
        <v>0.48</v>
      </c>
      <c r="I57" s="21">
        <v>5.76</v>
      </c>
      <c r="J57" s="21">
        <v>9.66</v>
      </c>
      <c r="K57" s="21">
        <v>0.05</v>
      </c>
      <c r="L57" s="21">
        <v>22.11</v>
      </c>
    </row>
    <row r="58" spans="1:12">
      <c r="A58" s="10" t="s">
        <v>1280</v>
      </c>
      <c r="B58" s="10">
        <v>1994</v>
      </c>
      <c r="C58" s="10" t="s">
        <v>262</v>
      </c>
      <c r="D58" s="10">
        <v>1561</v>
      </c>
      <c r="E58" s="21">
        <v>33.380000000000003</v>
      </c>
      <c r="F58" s="21">
        <v>10.51</v>
      </c>
      <c r="G58" s="21">
        <v>4.87</v>
      </c>
      <c r="H58" s="21">
        <v>12.88</v>
      </c>
      <c r="I58" s="21">
        <v>13.97</v>
      </c>
      <c r="J58" s="21">
        <v>24.34</v>
      </c>
      <c r="K58" s="21">
        <v>0.06</v>
      </c>
      <c r="L58" s="21">
        <v>26.91</v>
      </c>
    </row>
    <row r="59" spans="1:12">
      <c r="A59" s="10" t="s">
        <v>1281</v>
      </c>
      <c r="B59" s="10">
        <v>1995</v>
      </c>
      <c r="C59" s="10" t="s">
        <v>248</v>
      </c>
      <c r="D59" s="10">
        <v>60261</v>
      </c>
      <c r="E59" s="21">
        <v>71.209999999999994</v>
      </c>
      <c r="F59" s="21">
        <v>8.19</v>
      </c>
      <c r="G59" s="21">
        <v>3.35</v>
      </c>
      <c r="H59" s="21">
        <v>0.7</v>
      </c>
      <c r="I59" s="21">
        <v>6.23</v>
      </c>
      <c r="J59" s="21">
        <v>10.28</v>
      </c>
      <c r="K59" s="21">
        <v>0.02</v>
      </c>
      <c r="L59" s="21">
        <v>24.32</v>
      </c>
    </row>
    <row r="60" spans="1:12">
      <c r="A60" s="10" t="s">
        <v>1282</v>
      </c>
      <c r="B60" s="10">
        <v>1995</v>
      </c>
      <c r="C60" s="10" t="s">
        <v>249</v>
      </c>
      <c r="D60" s="10">
        <v>58712</v>
      </c>
      <c r="E60" s="21">
        <v>72.180000000000007</v>
      </c>
      <c r="F60" s="21">
        <v>8.19</v>
      </c>
      <c r="G60" s="21">
        <v>3.32</v>
      </c>
      <c r="H60" s="21">
        <v>0.42</v>
      </c>
      <c r="I60" s="21">
        <v>6.01</v>
      </c>
      <c r="J60" s="21">
        <v>9.8699999999999992</v>
      </c>
      <c r="K60" s="21">
        <v>0.02</v>
      </c>
      <c r="L60" s="21">
        <v>24.17</v>
      </c>
    </row>
    <row r="61" spans="1:12">
      <c r="A61" s="10" t="s">
        <v>1283</v>
      </c>
      <c r="B61" s="10">
        <v>1995</v>
      </c>
      <c r="C61" s="10" t="s">
        <v>262</v>
      </c>
      <c r="D61" s="10">
        <v>1549</v>
      </c>
      <c r="E61" s="21">
        <v>34.54</v>
      </c>
      <c r="F61" s="21">
        <v>8.52</v>
      </c>
      <c r="G61" s="21">
        <v>4.6500000000000004</v>
      </c>
      <c r="H61" s="21">
        <v>11.49</v>
      </c>
      <c r="I61" s="21">
        <v>14.85</v>
      </c>
      <c r="J61" s="21">
        <v>25.95</v>
      </c>
      <c r="K61" s="21">
        <v>0</v>
      </c>
      <c r="L61" s="21">
        <v>29.83</v>
      </c>
    </row>
    <row r="62" spans="1:12">
      <c r="A62" s="10" t="s">
        <v>1284</v>
      </c>
      <c r="B62" s="10">
        <v>1996</v>
      </c>
      <c r="C62" s="10" t="s">
        <v>248</v>
      </c>
      <c r="D62" s="10">
        <v>58924</v>
      </c>
      <c r="E62" s="21">
        <v>71.09</v>
      </c>
      <c r="F62" s="21">
        <v>7.57</v>
      </c>
      <c r="G62" s="21">
        <v>3.79</v>
      </c>
      <c r="H62" s="21">
        <v>0.67</v>
      </c>
      <c r="I62" s="21">
        <v>6.21</v>
      </c>
      <c r="J62" s="21">
        <v>10.63</v>
      </c>
      <c r="K62" s="21">
        <v>0.02</v>
      </c>
      <c r="L62" s="21">
        <v>27.1</v>
      </c>
    </row>
    <row r="63" spans="1:12">
      <c r="A63" s="10" t="s">
        <v>1285</v>
      </c>
      <c r="B63" s="10">
        <v>1996</v>
      </c>
      <c r="C63" s="10" t="s">
        <v>249</v>
      </c>
      <c r="D63" s="10">
        <v>57280</v>
      </c>
      <c r="E63" s="21">
        <v>72.239999999999995</v>
      </c>
      <c r="F63" s="21">
        <v>7.57</v>
      </c>
      <c r="G63" s="21">
        <v>3.75</v>
      </c>
      <c r="H63" s="21">
        <v>0.39</v>
      </c>
      <c r="I63" s="21">
        <v>5.92</v>
      </c>
      <c r="J63" s="21">
        <v>10.1</v>
      </c>
      <c r="K63" s="21">
        <v>0.02</v>
      </c>
      <c r="L63" s="21">
        <v>26.95</v>
      </c>
    </row>
    <row r="64" spans="1:12">
      <c r="A64" s="10" t="s">
        <v>1286</v>
      </c>
      <c r="B64" s="10">
        <v>1996</v>
      </c>
      <c r="C64" s="10" t="s">
        <v>262</v>
      </c>
      <c r="D64" s="10">
        <v>1644</v>
      </c>
      <c r="E64" s="21">
        <v>31.2</v>
      </c>
      <c r="F64" s="21">
        <v>7.42</v>
      </c>
      <c r="G64" s="21">
        <v>5.35</v>
      </c>
      <c r="H64" s="21">
        <v>10.58</v>
      </c>
      <c r="I64" s="21">
        <v>16.3</v>
      </c>
      <c r="J64" s="21">
        <v>29.08</v>
      </c>
      <c r="K64" s="21">
        <v>0.06</v>
      </c>
      <c r="L64" s="21">
        <v>32.18</v>
      </c>
    </row>
    <row r="65" spans="1:12">
      <c r="A65" s="10" t="s">
        <v>1287</v>
      </c>
      <c r="B65" s="10">
        <v>1997</v>
      </c>
      <c r="C65" s="10" t="s">
        <v>248</v>
      </c>
      <c r="D65" s="10">
        <v>57959</v>
      </c>
      <c r="E65" s="21">
        <v>70.56</v>
      </c>
      <c r="F65" s="21">
        <v>7.21</v>
      </c>
      <c r="G65" s="21">
        <v>4.05</v>
      </c>
      <c r="H65" s="21">
        <v>0.69</v>
      </c>
      <c r="I65" s="21">
        <v>6.54</v>
      </c>
      <c r="J65" s="21">
        <v>10.94</v>
      </c>
      <c r="K65" s="21">
        <v>0.01</v>
      </c>
      <c r="L65" s="21">
        <v>23.72</v>
      </c>
    </row>
    <row r="66" spans="1:12">
      <c r="A66" s="10" t="s">
        <v>1288</v>
      </c>
      <c r="B66" s="10">
        <v>1997</v>
      </c>
      <c r="C66" s="10" t="s">
        <v>249</v>
      </c>
      <c r="D66" s="10">
        <v>56401</v>
      </c>
      <c r="E66" s="21">
        <v>71.680000000000007</v>
      </c>
      <c r="F66" s="21">
        <v>7.2</v>
      </c>
      <c r="G66" s="21">
        <v>4.03</v>
      </c>
      <c r="H66" s="21">
        <v>0.43</v>
      </c>
      <c r="I66" s="21">
        <v>6.28</v>
      </c>
      <c r="J66" s="21">
        <v>10.37</v>
      </c>
      <c r="K66" s="21">
        <v>0.01</v>
      </c>
      <c r="L66" s="21">
        <v>23.71</v>
      </c>
    </row>
    <row r="67" spans="1:12">
      <c r="A67" s="10" t="s">
        <v>1289</v>
      </c>
      <c r="B67" s="10">
        <v>1997</v>
      </c>
      <c r="C67" s="10" t="s">
        <v>262</v>
      </c>
      <c r="D67" s="10">
        <v>1558</v>
      </c>
      <c r="E67" s="21">
        <v>29.91</v>
      </c>
      <c r="F67" s="21">
        <v>7.38</v>
      </c>
      <c r="G67" s="21">
        <v>4.9400000000000004</v>
      </c>
      <c r="H67" s="21">
        <v>10.01</v>
      </c>
      <c r="I67" s="21">
        <v>15.92</v>
      </c>
      <c r="J67" s="21">
        <v>31.84</v>
      </c>
      <c r="K67" s="21">
        <v>0</v>
      </c>
      <c r="L67" s="21">
        <v>24.26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63"/>
  <sheetViews>
    <sheetView workbookViewId="0">
      <selection sqref="A1:XFD1048576"/>
    </sheetView>
  </sheetViews>
  <sheetFormatPr defaultRowHeight="12.75"/>
  <sheetData>
    <row r="1" spans="1:12">
      <c r="A1" t="s">
        <v>699</v>
      </c>
      <c r="B1" t="s">
        <v>251</v>
      </c>
      <c r="C1" t="s">
        <v>700</v>
      </c>
      <c r="D1" t="s">
        <v>253</v>
      </c>
      <c r="E1" t="s">
        <v>701</v>
      </c>
      <c r="F1" t="s">
        <v>702</v>
      </c>
      <c r="G1" t="s">
        <v>703</v>
      </c>
      <c r="H1" t="s">
        <v>704</v>
      </c>
      <c r="I1" t="s">
        <v>705</v>
      </c>
      <c r="J1" t="s">
        <v>706</v>
      </c>
      <c r="K1" t="s">
        <v>707</v>
      </c>
      <c r="L1" t="s">
        <v>708</v>
      </c>
    </row>
    <row r="2" spans="1:12">
      <c r="A2" t="s">
        <v>1290</v>
      </c>
      <c r="B2">
        <v>1998</v>
      </c>
      <c r="C2" t="s">
        <v>248</v>
      </c>
      <c r="D2">
        <v>58078</v>
      </c>
      <c r="E2">
        <v>69.287854264954035</v>
      </c>
      <c r="F2">
        <v>7.2695340748648363</v>
      </c>
      <c r="G2">
        <v>4.2873377182409866</v>
      </c>
      <c r="H2">
        <v>0.63363063466372815</v>
      </c>
      <c r="I2">
        <v>6.91311684286649</v>
      </c>
      <c r="J2">
        <v>11.589586418265093</v>
      </c>
      <c r="K2">
        <v>1.8940046144839701E-2</v>
      </c>
      <c r="L2">
        <v>25.517407624229481</v>
      </c>
    </row>
    <row r="3" spans="1:12">
      <c r="A3" t="s">
        <v>1291</v>
      </c>
      <c r="B3">
        <v>1998</v>
      </c>
      <c r="C3" t="s">
        <v>249</v>
      </c>
      <c r="D3">
        <v>56465</v>
      </c>
      <c r="E3">
        <v>70.397591428318435</v>
      </c>
      <c r="F3">
        <v>7.2522801735588418</v>
      </c>
      <c r="G3">
        <v>4.2699017090232889</v>
      </c>
      <c r="H3">
        <v>0.38253785530859824</v>
      </c>
      <c r="I3">
        <v>6.657221287523245</v>
      </c>
      <c r="J3">
        <v>11.020986451784291</v>
      </c>
      <c r="K3">
        <v>1.9481094483308248E-2</v>
      </c>
      <c r="L3">
        <v>25.3927211546976</v>
      </c>
    </row>
    <row r="4" spans="1:12">
      <c r="A4" t="s">
        <v>1292</v>
      </c>
      <c r="B4">
        <v>1998</v>
      </c>
      <c r="C4" t="s">
        <v>262</v>
      </c>
      <c r="D4">
        <v>1613</v>
      </c>
      <c r="E4">
        <v>30.440173589584624</v>
      </c>
      <c r="F4">
        <v>7.8735275883446993</v>
      </c>
      <c r="G4">
        <v>4.8977061376317428</v>
      </c>
      <c r="H4">
        <v>9.423434593924366</v>
      </c>
      <c r="I4">
        <v>15.871047737135772</v>
      </c>
      <c r="J4">
        <v>31.494110353378797</v>
      </c>
      <c r="K4">
        <v>0</v>
      </c>
      <c r="L4">
        <v>29.882207067575944</v>
      </c>
    </row>
    <row r="5" spans="1:12">
      <c r="A5" t="s">
        <v>1293</v>
      </c>
      <c r="B5">
        <v>1999</v>
      </c>
      <c r="C5" t="s">
        <v>248</v>
      </c>
      <c r="D5">
        <v>56266</v>
      </c>
      <c r="E5">
        <v>67.696299719190989</v>
      </c>
      <c r="F5">
        <v>7.1108662424910252</v>
      </c>
      <c r="G5">
        <v>4.8999395727437527</v>
      </c>
      <c r="H5">
        <v>0.57050438986243912</v>
      </c>
      <c r="I5">
        <v>7.256602566381118</v>
      </c>
      <c r="J5">
        <v>12.453346603632745</v>
      </c>
      <c r="K5">
        <v>1.2440905697934809E-2</v>
      </c>
      <c r="L5">
        <v>27.048306259552842</v>
      </c>
    </row>
    <row r="6" spans="1:12">
      <c r="A6" t="s">
        <v>1294</v>
      </c>
      <c r="B6">
        <v>1999</v>
      </c>
      <c r="C6" t="s">
        <v>249</v>
      </c>
      <c r="D6">
        <v>54699</v>
      </c>
      <c r="E6">
        <v>68.765425327702516</v>
      </c>
      <c r="F6">
        <v>7.1463829320462899</v>
      </c>
      <c r="G6">
        <v>4.8867438161575167</v>
      </c>
      <c r="H6">
        <v>0.31810453573191466</v>
      </c>
      <c r="I6">
        <v>6.8758112579754656</v>
      </c>
      <c r="J6">
        <v>11.99473482147754</v>
      </c>
      <c r="K6">
        <v>1.2797308908755189E-2</v>
      </c>
      <c r="L6">
        <v>26.954788935812356</v>
      </c>
    </row>
    <row r="7" spans="1:12">
      <c r="A7" t="s">
        <v>1295</v>
      </c>
      <c r="B7">
        <v>1999</v>
      </c>
      <c r="C7" t="s">
        <v>262</v>
      </c>
      <c r="D7">
        <v>1567</v>
      </c>
      <c r="E7">
        <v>30.376515634971284</v>
      </c>
      <c r="F7">
        <v>5.8710912571793239</v>
      </c>
      <c r="G7">
        <v>5.3605615826419912</v>
      </c>
      <c r="H7">
        <v>9.3809827696234844</v>
      </c>
      <c r="I7">
        <v>20.548819400127634</v>
      </c>
      <c r="J7">
        <v>28.462029355456288</v>
      </c>
      <c r="K7">
        <v>0</v>
      </c>
      <c r="L7">
        <v>30.312699425654117</v>
      </c>
    </row>
    <row r="8" spans="1:12">
      <c r="A8" t="s">
        <v>1296</v>
      </c>
      <c r="B8">
        <v>2000</v>
      </c>
      <c r="C8" t="s">
        <v>248</v>
      </c>
      <c r="D8">
        <v>53870</v>
      </c>
      <c r="E8">
        <v>66.209392983107477</v>
      </c>
      <c r="F8">
        <v>7.0911453499164656</v>
      </c>
      <c r="G8">
        <v>5.3202153332095783</v>
      </c>
      <c r="H8">
        <v>0.58845368479673288</v>
      </c>
      <c r="I8">
        <v>7.4345646927789124</v>
      </c>
      <c r="J8">
        <v>13.343233710785224</v>
      </c>
      <c r="K8">
        <v>1.299424540560609E-2</v>
      </c>
      <c r="L8">
        <v>27.425283088917762</v>
      </c>
    </row>
    <row r="9" spans="1:12">
      <c r="A9" t="s">
        <v>1297</v>
      </c>
      <c r="B9">
        <v>2000</v>
      </c>
      <c r="C9" t="s">
        <v>249</v>
      </c>
      <c r="D9">
        <v>52380</v>
      </c>
      <c r="E9">
        <v>67.325315005727376</v>
      </c>
      <c r="F9">
        <v>7.1286750668193966</v>
      </c>
      <c r="G9">
        <v>5.2882779686903403</v>
      </c>
      <c r="H9">
        <v>0.35891561664757543</v>
      </c>
      <c r="I9">
        <v>7.059946544482627</v>
      </c>
      <c r="J9">
        <v>12.825505918289423</v>
      </c>
      <c r="K9">
        <v>1.336387934326079E-2</v>
      </c>
      <c r="L9">
        <v>27.422680412371136</v>
      </c>
    </row>
    <row r="10" spans="1:12">
      <c r="A10" t="s">
        <v>1298</v>
      </c>
      <c r="B10">
        <v>2000</v>
      </c>
      <c r="C10" t="s">
        <v>262</v>
      </c>
      <c r="D10">
        <v>1490</v>
      </c>
      <c r="E10">
        <v>26.979865771812079</v>
      </c>
      <c r="F10">
        <v>5.7718120805369129</v>
      </c>
      <c r="G10">
        <v>6.4429530201342287</v>
      </c>
      <c r="H10">
        <v>8.6577181208053684</v>
      </c>
      <c r="I10">
        <v>20.604026845637584</v>
      </c>
      <c r="J10">
        <v>31.543624161073826</v>
      </c>
      <c r="K10">
        <v>0</v>
      </c>
      <c r="L10">
        <v>27.516778523489933</v>
      </c>
    </row>
    <row r="11" spans="1:12">
      <c r="A11" t="s">
        <v>1300</v>
      </c>
      <c r="B11">
        <v>2001</v>
      </c>
      <c r="C11" t="s">
        <v>248</v>
      </c>
      <c r="D11">
        <v>52282</v>
      </c>
      <c r="E11">
        <v>65.089323285260704</v>
      </c>
      <c r="F11">
        <v>6.8493936727745686</v>
      </c>
      <c r="G11">
        <v>5.451206916338319</v>
      </c>
      <c r="H11">
        <v>0.53173176236563258</v>
      </c>
      <c r="I11">
        <v>7.9090317891434907</v>
      </c>
      <c r="J11">
        <v>14.157836349030259</v>
      </c>
      <c r="K11">
        <v>1.1476225087028041E-2</v>
      </c>
      <c r="L11">
        <v>26.754906086224707</v>
      </c>
    </row>
    <row r="12" spans="1:12">
      <c r="A12" t="s">
        <v>1301</v>
      </c>
      <c r="B12">
        <v>2001</v>
      </c>
      <c r="C12" t="s">
        <v>249</v>
      </c>
      <c r="D12">
        <v>50760</v>
      </c>
      <c r="E12">
        <v>66.26280535855004</v>
      </c>
      <c r="F12">
        <v>6.8420015760441295</v>
      </c>
      <c r="G12">
        <v>5.4432624113475176</v>
      </c>
      <c r="H12">
        <v>0.3132387706855792</v>
      </c>
      <c r="I12">
        <v>7.527580772261623</v>
      </c>
      <c r="J12">
        <v>13.599290780141843</v>
      </c>
      <c r="K12">
        <v>1.1820330969267139E-2</v>
      </c>
      <c r="L12">
        <v>26.704097714736015</v>
      </c>
    </row>
    <row r="13" spans="1:12">
      <c r="A13" t="s">
        <v>1302</v>
      </c>
      <c r="B13">
        <v>2001</v>
      </c>
      <c r="C13" t="s">
        <v>262</v>
      </c>
      <c r="D13">
        <v>1522</v>
      </c>
      <c r="E13">
        <v>25.952693823915901</v>
      </c>
      <c r="F13">
        <v>7.0959264126149808</v>
      </c>
      <c r="G13">
        <v>5.7161629434954007</v>
      </c>
      <c r="H13">
        <v>7.8186596583442833</v>
      </c>
      <c r="I13">
        <v>20.630749014454665</v>
      </c>
      <c r="J13">
        <v>32.78580814717477</v>
      </c>
      <c r="K13">
        <v>0</v>
      </c>
      <c r="L13">
        <v>28.449408672798949</v>
      </c>
    </row>
    <row r="14" spans="1:12">
      <c r="A14" t="s">
        <v>1303</v>
      </c>
      <c r="B14">
        <v>2002</v>
      </c>
      <c r="C14" t="s">
        <v>248</v>
      </c>
      <c r="D14">
        <v>50589</v>
      </c>
      <c r="E14">
        <v>63.938800925102292</v>
      </c>
      <c r="F14">
        <v>6.7208286386368581</v>
      </c>
      <c r="G14">
        <v>5.3450354820217836</v>
      </c>
      <c r="H14">
        <v>0.51789914803613435</v>
      </c>
      <c r="I14">
        <v>8.59080037162229</v>
      </c>
      <c r="J14">
        <v>14.87279843444227</v>
      </c>
      <c r="K14">
        <v>1.383700013837E-2</v>
      </c>
      <c r="L14">
        <v>27.221332700784757</v>
      </c>
    </row>
    <row r="15" spans="1:12">
      <c r="A15" t="s">
        <v>1304</v>
      </c>
      <c r="B15">
        <v>2002</v>
      </c>
      <c r="C15" t="s">
        <v>249</v>
      </c>
      <c r="D15">
        <v>49057</v>
      </c>
      <c r="E15">
        <v>65.187435024563271</v>
      </c>
      <c r="F15">
        <v>6.7554069755590431</v>
      </c>
      <c r="G15">
        <v>5.3448029842835885</v>
      </c>
      <c r="H15">
        <v>0.28945920052184193</v>
      </c>
      <c r="I15">
        <v>8.1007807244633785</v>
      </c>
      <c r="J15">
        <v>14.309884420164298</v>
      </c>
      <c r="K15">
        <v>1.223067044458487E-2</v>
      </c>
      <c r="L15">
        <v>27.26827975620197</v>
      </c>
    </row>
    <row r="16" spans="1:12">
      <c r="A16" t="s">
        <v>1305</v>
      </c>
      <c r="B16">
        <v>2002</v>
      </c>
      <c r="C16" t="s">
        <v>262</v>
      </c>
      <c r="D16">
        <v>1532</v>
      </c>
      <c r="E16">
        <v>23.955613577023499</v>
      </c>
      <c r="F16">
        <v>5.6135770234986948</v>
      </c>
      <c r="G16">
        <v>5.3524804177545686</v>
      </c>
      <c r="H16">
        <v>7.8328981723237598</v>
      </c>
      <c r="I16">
        <v>24.281984334203656</v>
      </c>
      <c r="J16">
        <v>32.898172323759788</v>
      </c>
      <c r="K16">
        <v>6.5274151436031339E-2</v>
      </c>
      <c r="L16">
        <v>25.718015665796344</v>
      </c>
    </row>
    <row r="17" spans="1:12">
      <c r="A17" t="s">
        <v>1306</v>
      </c>
      <c r="B17">
        <v>2003</v>
      </c>
      <c r="C17" t="s">
        <v>248</v>
      </c>
      <c r="D17">
        <v>50758</v>
      </c>
      <c r="E17">
        <v>62.547775720083528</v>
      </c>
      <c r="F17">
        <v>7.2362977264667645</v>
      </c>
      <c r="G17">
        <v>5.5419835296899009</v>
      </c>
      <c r="H17">
        <v>0.39599669017691791</v>
      </c>
      <c r="I17">
        <v>8.8399858150439332</v>
      </c>
      <c r="J17">
        <v>15.430079987391151</v>
      </c>
      <c r="K17">
        <v>7.8805311477993592E-3</v>
      </c>
      <c r="L17">
        <v>26.703179794318139</v>
      </c>
    </row>
    <row r="18" spans="1:12">
      <c r="A18" t="s">
        <v>1307</v>
      </c>
      <c r="B18">
        <v>2003</v>
      </c>
      <c r="C18" t="s">
        <v>249</v>
      </c>
      <c r="D18">
        <v>49236</v>
      </c>
      <c r="E18">
        <v>63.772442927938911</v>
      </c>
      <c r="F18">
        <v>7.2751645137704113</v>
      </c>
      <c r="G18">
        <v>5.5508164757494516</v>
      </c>
      <c r="H18">
        <v>0.23763100170606874</v>
      </c>
      <c r="I18">
        <v>8.3455195385490288</v>
      </c>
      <c r="J18">
        <v>14.810301405475668</v>
      </c>
      <c r="K18">
        <v>8.1241368104638893E-3</v>
      </c>
      <c r="L18">
        <v>26.79543423511252</v>
      </c>
    </row>
    <row r="19" spans="1:12">
      <c r="A19" t="s">
        <v>1308</v>
      </c>
      <c r="B19">
        <v>2003</v>
      </c>
      <c r="C19" t="s">
        <v>262</v>
      </c>
      <c r="D19">
        <v>1522</v>
      </c>
      <c r="E19">
        <v>22.930354796320632</v>
      </c>
      <c r="F19">
        <v>5.978975032851511</v>
      </c>
      <c r="G19">
        <v>5.2562417871222076</v>
      </c>
      <c r="H19">
        <v>5.5190538764783179</v>
      </c>
      <c r="I19">
        <v>24.83574244415243</v>
      </c>
      <c r="J19">
        <v>35.479632063074902</v>
      </c>
      <c r="K19">
        <v>0</v>
      </c>
      <c r="L19">
        <v>23.718791064388959</v>
      </c>
    </row>
    <row r="20" spans="1:12">
      <c r="A20" t="s">
        <v>1309</v>
      </c>
      <c r="B20">
        <v>2004</v>
      </c>
      <c r="C20" t="s">
        <v>248</v>
      </c>
      <c r="D20">
        <v>52386</v>
      </c>
      <c r="E20">
        <v>62.83549039819799</v>
      </c>
      <c r="F20">
        <v>7.074409193295919</v>
      </c>
      <c r="G20">
        <v>5.1387775359828964</v>
      </c>
      <c r="H20">
        <v>0.49440690260756692</v>
      </c>
      <c r="I20">
        <v>9.0234031993280652</v>
      </c>
      <c r="J20">
        <v>15.414423700988813</v>
      </c>
      <c r="K20">
        <v>1.908906959874776E-2</v>
      </c>
      <c r="L20">
        <v>25.304470660100026</v>
      </c>
    </row>
    <row r="21" spans="1:12">
      <c r="A21" t="s">
        <v>1310</v>
      </c>
      <c r="B21">
        <v>2004</v>
      </c>
      <c r="C21" t="s">
        <v>249</v>
      </c>
      <c r="D21">
        <v>50781</v>
      </c>
      <c r="E21">
        <v>64.035761406825387</v>
      </c>
      <c r="F21">
        <v>7.106988834406569</v>
      </c>
      <c r="G21">
        <v>5.1495638132372346</v>
      </c>
      <c r="H21">
        <v>0.27372442448947443</v>
      </c>
      <c r="I21">
        <v>8.6272424725783274</v>
      </c>
      <c r="J21">
        <v>14.788995884287431</v>
      </c>
      <c r="K21">
        <v>1.7723164175577479E-2</v>
      </c>
      <c r="L21">
        <v>25.290955278549067</v>
      </c>
    </row>
    <row r="22" spans="1:12">
      <c r="A22" t="s">
        <v>1311</v>
      </c>
      <c r="B22">
        <v>2004</v>
      </c>
      <c r="C22" t="s">
        <v>262</v>
      </c>
      <c r="D22">
        <v>1601</v>
      </c>
      <c r="E22">
        <v>24.797001873828858</v>
      </c>
      <c r="F22">
        <v>6.0587133041848844</v>
      </c>
      <c r="G22">
        <v>4.8094940662086199</v>
      </c>
      <c r="H22">
        <v>7.4953154278575891</v>
      </c>
      <c r="I22">
        <v>21.611492816989379</v>
      </c>
      <c r="J22">
        <v>35.165521549031851</v>
      </c>
      <c r="K22">
        <v>6.2460961898813241E-2</v>
      </c>
      <c r="L22">
        <v>25.733916302311055</v>
      </c>
    </row>
    <row r="23" spans="1:12">
      <c r="A23" t="s">
        <v>1356</v>
      </c>
      <c r="B23">
        <v>2004</v>
      </c>
      <c r="C23" t="s">
        <v>709</v>
      </c>
      <c r="D23">
        <v>4</v>
      </c>
      <c r="E23">
        <v>50</v>
      </c>
      <c r="F23">
        <v>0</v>
      </c>
      <c r="G23">
        <v>0</v>
      </c>
      <c r="H23">
        <v>0</v>
      </c>
      <c r="I23">
        <v>0</v>
      </c>
      <c r="J23">
        <v>50</v>
      </c>
      <c r="K23">
        <v>0</v>
      </c>
      <c r="L23">
        <v>25</v>
      </c>
    </row>
    <row r="24" spans="1:12">
      <c r="A24" t="s">
        <v>1312</v>
      </c>
      <c r="B24">
        <v>2005</v>
      </c>
      <c r="C24" t="s">
        <v>248</v>
      </c>
      <c r="D24">
        <v>53166</v>
      </c>
      <c r="E24">
        <v>62.694203062107356</v>
      </c>
      <c r="F24">
        <v>7.064665387653764</v>
      </c>
      <c r="G24">
        <v>4.903509761877892</v>
      </c>
      <c r="H24">
        <v>0.47022533197908439</v>
      </c>
      <c r="I24">
        <v>9.3819358236466925</v>
      </c>
      <c r="J24">
        <v>15.461008915472293</v>
      </c>
      <c r="K24">
        <v>2.4451717262912391E-2</v>
      </c>
      <c r="L24">
        <v>24.177105669036603</v>
      </c>
    </row>
    <row r="25" spans="1:12">
      <c r="A25" t="s">
        <v>1313</v>
      </c>
      <c r="B25">
        <v>2005</v>
      </c>
      <c r="C25" t="s">
        <v>249</v>
      </c>
      <c r="D25">
        <v>51685</v>
      </c>
      <c r="E25">
        <v>63.799941956080097</v>
      </c>
      <c r="F25">
        <v>7.1007062010254431</v>
      </c>
      <c r="G25">
        <v>4.9027764341685209</v>
      </c>
      <c r="H25">
        <v>0.288284802166973</v>
      </c>
      <c r="I25">
        <v>8.869110960626875</v>
      </c>
      <c r="J25">
        <v>15.014027280642352</v>
      </c>
      <c r="K25">
        <v>2.5152365289735901E-2</v>
      </c>
      <c r="L25">
        <v>24.18303182741608</v>
      </c>
    </row>
    <row r="26" spans="1:12">
      <c r="A26" t="s">
        <v>1314</v>
      </c>
      <c r="B26">
        <v>2005</v>
      </c>
      <c r="C26" t="s">
        <v>262</v>
      </c>
      <c r="D26">
        <v>1468</v>
      </c>
      <c r="E26">
        <v>23.773841961852863</v>
      </c>
      <c r="F26">
        <v>5.8583106267029974</v>
      </c>
      <c r="G26">
        <v>4.8365122615803813</v>
      </c>
      <c r="H26">
        <v>6.8801089918256135</v>
      </c>
      <c r="I26">
        <v>27.384196185286104</v>
      </c>
      <c r="J26">
        <v>31.267029972752042</v>
      </c>
      <c r="K26">
        <v>0</v>
      </c>
      <c r="L26">
        <v>24.182561307901906</v>
      </c>
    </row>
    <row r="27" spans="1:12">
      <c r="A27" t="s">
        <v>1357</v>
      </c>
      <c r="B27">
        <v>2005</v>
      </c>
      <c r="C27" t="s">
        <v>709</v>
      </c>
      <c r="D27">
        <v>13</v>
      </c>
      <c r="E27">
        <v>61.53846153846154</v>
      </c>
      <c r="F27">
        <v>0</v>
      </c>
      <c r="G27">
        <v>15.384615384615385</v>
      </c>
      <c r="H27">
        <v>0</v>
      </c>
      <c r="I27">
        <v>15.384615384615385</v>
      </c>
      <c r="J27">
        <v>7.6923076923076925</v>
      </c>
      <c r="K27">
        <v>0</v>
      </c>
      <c r="L27">
        <v>0</v>
      </c>
    </row>
    <row r="28" spans="1:12">
      <c r="A28" t="s">
        <v>1315</v>
      </c>
      <c r="B28">
        <v>2006</v>
      </c>
      <c r="C28" t="s">
        <v>248</v>
      </c>
      <c r="D28">
        <v>52821</v>
      </c>
      <c r="E28">
        <v>62.119232880861773</v>
      </c>
      <c r="F28">
        <v>7.5954639253327283</v>
      </c>
      <c r="G28">
        <v>4.2047670434107651</v>
      </c>
      <c r="H28">
        <v>0.46193748698434334</v>
      </c>
      <c r="I28">
        <v>9.6703962439181392</v>
      </c>
      <c r="J28">
        <v>15.925484182427443</v>
      </c>
      <c r="K28">
        <v>2.2718237064803769E-2</v>
      </c>
      <c r="L28">
        <v>24.416425285397853</v>
      </c>
    </row>
    <row r="29" spans="1:12">
      <c r="A29" t="s">
        <v>1316</v>
      </c>
      <c r="B29">
        <v>2006</v>
      </c>
      <c r="C29" t="s">
        <v>249</v>
      </c>
      <c r="D29">
        <v>51244</v>
      </c>
      <c r="E29">
        <v>63.252283194130044</v>
      </c>
      <c r="F29">
        <v>7.659433299508235</v>
      </c>
      <c r="G29">
        <v>4.2580594801342597</v>
      </c>
      <c r="H29">
        <v>0.3005229880571384</v>
      </c>
      <c r="I29">
        <v>9.117164936382796</v>
      </c>
      <c r="J29">
        <v>15.389118726094761</v>
      </c>
      <c r="K29">
        <v>2.3417375692764031E-2</v>
      </c>
      <c r="L29">
        <v>24.443837327296855</v>
      </c>
    </row>
    <row r="30" spans="1:12">
      <c r="A30" t="s">
        <v>1317</v>
      </c>
      <c r="B30">
        <v>2006</v>
      </c>
      <c r="C30" t="s">
        <v>262</v>
      </c>
      <c r="D30">
        <v>1568</v>
      </c>
      <c r="E30">
        <v>25</v>
      </c>
      <c r="F30">
        <v>5.5484693877551017</v>
      </c>
      <c r="G30">
        <v>2.4872448979591835</v>
      </c>
      <c r="H30">
        <v>5.7397959183673475</v>
      </c>
      <c r="I30">
        <v>27.806122448979593</v>
      </c>
      <c r="J30">
        <v>33.41836734693878</v>
      </c>
      <c r="K30">
        <v>0</v>
      </c>
      <c r="L30">
        <v>23.660714285714285</v>
      </c>
    </row>
    <row r="31" spans="1:12">
      <c r="A31" t="s">
        <v>1358</v>
      </c>
      <c r="B31">
        <v>2006</v>
      </c>
      <c r="C31" t="s">
        <v>709</v>
      </c>
      <c r="D31">
        <v>9</v>
      </c>
      <c r="E31">
        <v>77.777777777777786</v>
      </c>
      <c r="F31">
        <v>0</v>
      </c>
      <c r="G31">
        <v>0</v>
      </c>
      <c r="H31">
        <v>0</v>
      </c>
      <c r="I31">
        <v>0</v>
      </c>
      <c r="J31">
        <v>22.222222222222221</v>
      </c>
      <c r="K31">
        <v>0</v>
      </c>
      <c r="L31">
        <v>0</v>
      </c>
    </row>
    <row r="32" spans="1:12">
      <c r="A32" t="s">
        <v>1318</v>
      </c>
      <c r="B32">
        <v>2007</v>
      </c>
      <c r="C32" t="s">
        <v>248</v>
      </c>
      <c r="D32">
        <v>54832</v>
      </c>
      <c r="E32">
        <v>61.619127516778526</v>
      </c>
      <c r="F32">
        <v>8.4074992704989793</v>
      </c>
      <c r="G32">
        <v>3.6766851473592066</v>
      </c>
      <c r="H32">
        <v>0.39940180916253282</v>
      </c>
      <c r="I32">
        <v>10.366209512693318</v>
      </c>
      <c r="J32">
        <v>15.496425444995623</v>
      </c>
      <c r="K32">
        <v>3.4651298511817918E-2</v>
      </c>
      <c r="L32">
        <v>22.79690691566968</v>
      </c>
    </row>
    <row r="33" spans="1:12">
      <c r="A33" t="s">
        <v>1319</v>
      </c>
      <c r="B33">
        <v>2007</v>
      </c>
      <c r="C33" t="s">
        <v>249</v>
      </c>
      <c r="D33">
        <v>53222</v>
      </c>
      <c r="E33">
        <v>62.829281124347069</v>
      </c>
      <c r="F33">
        <v>8.4645447371387768</v>
      </c>
      <c r="G33">
        <v>3.7165082108902334</v>
      </c>
      <c r="H33">
        <v>0.24238097027545</v>
      </c>
      <c r="I33">
        <v>9.7253015670211571</v>
      </c>
      <c r="J33">
        <v>14.98628386757356</v>
      </c>
      <c r="K33">
        <v>3.569952275374845E-2</v>
      </c>
      <c r="L33">
        <v>22.810116117395062</v>
      </c>
    </row>
    <row r="34" spans="1:12">
      <c r="A34" t="s">
        <v>1320</v>
      </c>
      <c r="B34">
        <v>2007</v>
      </c>
      <c r="C34" t="s">
        <v>262</v>
      </c>
      <c r="D34">
        <v>1601</v>
      </c>
      <c r="E34">
        <v>21.236727045596503</v>
      </c>
      <c r="F34">
        <v>6.4959400374765774</v>
      </c>
      <c r="G34">
        <v>2.3735165521549031</v>
      </c>
      <c r="H34">
        <v>5.6214865708931914</v>
      </c>
      <c r="I34">
        <v>31.730168644597128</v>
      </c>
      <c r="J34">
        <v>32.542161149281704</v>
      </c>
      <c r="K34">
        <v>0</v>
      </c>
      <c r="L34">
        <v>22.485946283572765</v>
      </c>
    </row>
    <row r="35" spans="1:12">
      <c r="A35" t="s">
        <v>1359</v>
      </c>
      <c r="B35">
        <v>2007</v>
      </c>
      <c r="C35" t="s">
        <v>709</v>
      </c>
      <c r="D35">
        <v>9</v>
      </c>
      <c r="E35">
        <v>88.888888888888886</v>
      </c>
      <c r="F35">
        <v>11.111111111111111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>
      <c r="A36" t="s">
        <v>1321</v>
      </c>
      <c r="B36">
        <v>2008</v>
      </c>
      <c r="C36" t="s">
        <v>248</v>
      </c>
      <c r="D36">
        <v>57850</v>
      </c>
      <c r="E36">
        <v>60.829732065687125</v>
      </c>
      <c r="F36">
        <v>9.2981849611063101</v>
      </c>
      <c r="G36">
        <v>3.5108038029386344</v>
      </c>
      <c r="H36">
        <v>0.43906655142610201</v>
      </c>
      <c r="I36">
        <v>10.715643906655142</v>
      </c>
      <c r="J36">
        <v>15.152981849611063</v>
      </c>
      <c r="K36">
        <v>5.3586862575626622E-2</v>
      </c>
      <c r="L36">
        <v>21.846153846153847</v>
      </c>
    </row>
    <row r="37" spans="1:12">
      <c r="A37" t="s">
        <v>1322</v>
      </c>
      <c r="B37">
        <v>2008</v>
      </c>
      <c r="C37" t="s">
        <v>249</v>
      </c>
      <c r="D37">
        <v>56046</v>
      </c>
      <c r="E37">
        <v>62.032972915105447</v>
      </c>
      <c r="F37">
        <v>9.3708739249901853</v>
      </c>
      <c r="G37">
        <v>3.5506548192556115</v>
      </c>
      <c r="H37">
        <v>0.28904828176854724</v>
      </c>
      <c r="I37">
        <v>10.063162402312386</v>
      </c>
      <c r="J37">
        <v>14.641544445633944</v>
      </c>
      <c r="K37">
        <v>5.1743210933875738E-2</v>
      </c>
      <c r="L37">
        <v>21.755343824715411</v>
      </c>
    </row>
    <row r="38" spans="1:12">
      <c r="A38" t="s">
        <v>1323</v>
      </c>
      <c r="B38">
        <v>2008</v>
      </c>
      <c r="C38" t="s">
        <v>262</v>
      </c>
      <c r="D38">
        <v>1800</v>
      </c>
      <c r="E38">
        <v>23.277777777777779</v>
      </c>
      <c r="F38">
        <v>7.0555555555555554</v>
      </c>
      <c r="G38">
        <v>2.2777777777777777</v>
      </c>
      <c r="H38">
        <v>5.1111111111111116</v>
      </c>
      <c r="I38">
        <v>31.055555555555554</v>
      </c>
      <c r="J38">
        <v>31.111111111111111</v>
      </c>
      <c r="K38">
        <v>0.1111111111111111</v>
      </c>
      <c r="L38">
        <v>24.722222222222221</v>
      </c>
    </row>
    <row r="39" spans="1:12">
      <c r="A39" t="s">
        <v>1360</v>
      </c>
      <c r="B39">
        <v>2008</v>
      </c>
      <c r="C39" t="s">
        <v>709</v>
      </c>
      <c r="D39">
        <v>4</v>
      </c>
      <c r="E39">
        <v>100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>
      <c r="A40" t="s">
        <v>1324</v>
      </c>
      <c r="B40">
        <v>2009</v>
      </c>
      <c r="C40" t="s">
        <v>248</v>
      </c>
      <c r="D40">
        <v>58387</v>
      </c>
      <c r="E40">
        <v>60.486067103978627</v>
      </c>
      <c r="F40">
        <v>9.7162039495093087</v>
      </c>
      <c r="G40">
        <v>3.2712761402366968</v>
      </c>
      <c r="H40">
        <v>0.42475208522445063</v>
      </c>
      <c r="I40">
        <v>10.63592923082193</v>
      </c>
      <c r="J40">
        <v>15.428091869765531</v>
      </c>
      <c r="K40">
        <v>3.767962046345933E-2</v>
      </c>
      <c r="L40">
        <v>21.775395207837363</v>
      </c>
    </row>
    <row r="41" spans="1:12">
      <c r="A41" t="s">
        <v>1325</v>
      </c>
      <c r="B41">
        <v>2009</v>
      </c>
      <c r="C41" t="s">
        <v>249</v>
      </c>
      <c r="D41">
        <v>56601</v>
      </c>
      <c r="E41">
        <v>61.783360718008517</v>
      </c>
      <c r="F41">
        <v>9.7754456635041791</v>
      </c>
      <c r="G41">
        <v>3.3073620607409766</v>
      </c>
      <c r="H41">
        <v>0.24204519354781717</v>
      </c>
      <c r="I41">
        <v>10.047525662090775</v>
      </c>
      <c r="J41">
        <v>14.805392130881078</v>
      </c>
      <c r="K41">
        <v>3.8868571226656767E-2</v>
      </c>
      <c r="L41">
        <v>21.731064822176286</v>
      </c>
    </row>
    <row r="42" spans="1:12">
      <c r="A42" t="s">
        <v>1326</v>
      </c>
      <c r="B42">
        <v>2009</v>
      </c>
      <c r="C42" t="s">
        <v>262</v>
      </c>
      <c r="D42">
        <v>1786</v>
      </c>
      <c r="E42">
        <v>19.372900335946248</v>
      </c>
      <c r="F42">
        <v>7.8387458006718926</v>
      </c>
      <c r="G42">
        <v>2.1276595744680851</v>
      </c>
      <c r="H42">
        <v>6.2150055991041429</v>
      </c>
      <c r="I42">
        <v>29.283314669652853</v>
      </c>
      <c r="J42">
        <v>35.162374020156776</v>
      </c>
      <c r="K42">
        <v>0</v>
      </c>
      <c r="L42">
        <v>23.180291153415453</v>
      </c>
    </row>
    <row r="43" spans="1:12">
      <c r="A43" t="s">
        <v>1506</v>
      </c>
      <c r="B43">
        <v>2010</v>
      </c>
      <c r="C43" t="s">
        <v>248</v>
      </c>
      <c r="D43">
        <v>57986</v>
      </c>
      <c r="E43">
        <v>60.388714517297281</v>
      </c>
      <c r="F43">
        <v>9.6833718483771936</v>
      </c>
      <c r="G43">
        <v>2.8817300727761874</v>
      </c>
      <c r="H43">
        <v>0.38802469561618319</v>
      </c>
      <c r="I43">
        <v>11.32859655778981</v>
      </c>
      <c r="J43">
        <v>15.308867657710481</v>
      </c>
      <c r="K43">
        <v>2.0694650432863101E-2</v>
      </c>
      <c r="L43">
        <v>22.458869382264684</v>
      </c>
    </row>
    <row r="44" spans="1:12">
      <c r="A44" t="s">
        <v>1507</v>
      </c>
      <c r="B44">
        <v>2010</v>
      </c>
      <c r="C44" t="s">
        <v>249</v>
      </c>
      <c r="D44">
        <v>56130</v>
      </c>
      <c r="E44">
        <v>61.733475859611616</v>
      </c>
      <c r="F44">
        <v>9.7505790130055221</v>
      </c>
      <c r="G44">
        <v>2.91644396935685</v>
      </c>
      <c r="H44">
        <v>0.22626046677356138</v>
      </c>
      <c r="I44">
        <v>10.532691965081062</v>
      </c>
      <c r="J44">
        <v>14.819169784429004</v>
      </c>
      <c r="K44">
        <v>2.137894174238375E-2</v>
      </c>
      <c r="L44">
        <v>22.424728309282024</v>
      </c>
    </row>
    <row r="45" spans="1:12">
      <c r="A45" t="s">
        <v>1508</v>
      </c>
      <c r="B45">
        <v>2010</v>
      </c>
      <c r="C45" t="s">
        <v>262</v>
      </c>
      <c r="D45">
        <v>1856</v>
      </c>
      <c r="E45">
        <v>19.719827586206897</v>
      </c>
      <c r="F45">
        <v>7.6508620689655169</v>
      </c>
      <c r="G45">
        <v>1.8318965517241377</v>
      </c>
      <c r="H45">
        <v>5.2801724137931032</v>
      </c>
      <c r="I45">
        <v>35.398706896551722</v>
      </c>
      <c r="J45">
        <v>30.118534482758619</v>
      </c>
      <c r="K45">
        <v>0</v>
      </c>
      <c r="L45">
        <v>23.491379310344829</v>
      </c>
    </row>
    <row r="46" spans="1:12">
      <c r="A46" t="s">
        <v>710</v>
      </c>
      <c r="B46">
        <v>2011</v>
      </c>
      <c r="C46" t="s">
        <v>248</v>
      </c>
      <c r="D46">
        <v>57644</v>
      </c>
      <c r="E46">
        <v>58.984456318090352</v>
      </c>
      <c r="F46">
        <v>9.9281798626049547</v>
      </c>
      <c r="G46">
        <v>2.8537228506002359</v>
      </c>
      <c r="H46">
        <v>0.31746582471722989</v>
      </c>
      <c r="I46">
        <v>11.909305391714662</v>
      </c>
      <c r="J46">
        <v>15.984317535216155</v>
      </c>
      <c r="K46">
        <v>2.255221705641524E-2</v>
      </c>
      <c r="L46">
        <v>22.658038997987649</v>
      </c>
    </row>
    <row r="47" spans="1:12">
      <c r="A47" t="s">
        <v>711</v>
      </c>
      <c r="B47">
        <v>2011</v>
      </c>
      <c r="C47" t="s">
        <v>249</v>
      </c>
      <c r="D47">
        <v>55814</v>
      </c>
      <c r="E47">
        <v>60.370158024868317</v>
      </c>
      <c r="F47">
        <v>10.013616655319455</v>
      </c>
      <c r="G47">
        <v>2.8989142509047912</v>
      </c>
      <c r="H47">
        <v>0.2042498297918085</v>
      </c>
      <c r="I47">
        <v>11.188949009209159</v>
      </c>
      <c r="J47">
        <v>15.302612247823127</v>
      </c>
      <c r="K47">
        <v>2.149998208334827E-2</v>
      </c>
      <c r="L47">
        <v>22.72906439244634</v>
      </c>
    </row>
    <row r="48" spans="1:12">
      <c r="A48" t="s">
        <v>712</v>
      </c>
      <c r="B48">
        <v>2011</v>
      </c>
      <c r="C48" t="s">
        <v>262</v>
      </c>
      <c r="D48">
        <v>1830</v>
      </c>
      <c r="E48">
        <v>16.721311475409838</v>
      </c>
      <c r="F48">
        <v>7.3224043715846996</v>
      </c>
      <c r="G48">
        <v>1.4754098360655739</v>
      </c>
      <c r="H48">
        <v>3.7704918032786887</v>
      </c>
      <c r="I48">
        <v>33.879781420765028</v>
      </c>
      <c r="J48">
        <v>36.775956284153004</v>
      </c>
      <c r="K48">
        <v>5.4644808743169397E-2</v>
      </c>
      <c r="L48">
        <v>20.491803278688526</v>
      </c>
    </row>
    <row r="49" spans="1:12">
      <c r="A49" t="s">
        <v>350</v>
      </c>
      <c r="B49">
        <v>2012</v>
      </c>
      <c r="C49" t="s">
        <v>248</v>
      </c>
      <c r="D49">
        <v>57939</v>
      </c>
      <c r="E49">
        <v>57.924713923264129</v>
      </c>
      <c r="F49">
        <v>9.7067605585184413</v>
      </c>
      <c r="G49">
        <v>3.091182105317662</v>
      </c>
      <c r="H49">
        <v>0.35209444415678559</v>
      </c>
      <c r="I49">
        <v>12.666770223856124</v>
      </c>
      <c r="J49">
        <v>16.242945166468182</v>
      </c>
      <c r="K49">
        <v>1.5533578418681721E-2</v>
      </c>
      <c r="L49">
        <v>23.738759730060927</v>
      </c>
    </row>
    <row r="50" spans="1:12">
      <c r="A50" t="s">
        <v>351</v>
      </c>
      <c r="B50">
        <v>2012</v>
      </c>
      <c r="C50" t="s">
        <v>249</v>
      </c>
      <c r="D50">
        <v>56287</v>
      </c>
      <c r="E50">
        <v>59.106010268800965</v>
      </c>
      <c r="F50">
        <v>9.8104358022278682</v>
      </c>
      <c r="G50">
        <v>3.1143958640538667</v>
      </c>
      <c r="H50">
        <v>0.21141649048625794</v>
      </c>
      <c r="I50">
        <v>11.899728178797945</v>
      </c>
      <c r="J50">
        <v>15.842023913159345</v>
      </c>
      <c r="K50">
        <v>1.5989482473750601E-2</v>
      </c>
      <c r="L50">
        <v>23.787020093449645</v>
      </c>
    </row>
    <row r="51" spans="1:12">
      <c r="A51" t="s">
        <v>352</v>
      </c>
      <c r="B51">
        <v>2012</v>
      </c>
      <c r="C51" t="s">
        <v>262</v>
      </c>
      <c r="D51">
        <v>1652</v>
      </c>
      <c r="E51">
        <v>17.675544794188863</v>
      </c>
      <c r="F51">
        <v>6.1743341404358354</v>
      </c>
      <c r="G51">
        <v>2.3002421307506054</v>
      </c>
      <c r="H51">
        <v>5.1452784503631968</v>
      </c>
      <c r="I51">
        <v>38.801452784503631</v>
      </c>
      <c r="J51">
        <v>29.90314769975787</v>
      </c>
      <c r="K51">
        <v>0</v>
      </c>
      <c r="L51">
        <v>22.094430992736079</v>
      </c>
    </row>
    <row r="52" spans="1:12">
      <c r="A52" t="s">
        <v>1361</v>
      </c>
      <c r="B52">
        <v>2013</v>
      </c>
      <c r="C52" t="s">
        <v>248</v>
      </c>
      <c r="D52">
        <v>56213</v>
      </c>
      <c r="E52">
        <v>58.657250102289503</v>
      </c>
      <c r="F52">
        <v>9.7575293971145456</v>
      </c>
      <c r="G52">
        <v>2.7431377083592765</v>
      </c>
      <c r="H52">
        <v>0.37357906534075747</v>
      </c>
      <c r="I52">
        <v>12.755056659491576</v>
      </c>
      <c r="J52">
        <v>15.683204952591037</v>
      </c>
      <c r="K52">
        <v>3.0242114813299411E-2</v>
      </c>
      <c r="L52">
        <v>25.390923807660148</v>
      </c>
    </row>
    <row r="53" spans="1:12">
      <c r="A53" t="s">
        <v>1362</v>
      </c>
      <c r="B53">
        <v>2013</v>
      </c>
      <c r="C53" t="s">
        <v>249</v>
      </c>
      <c r="D53">
        <v>54626</v>
      </c>
      <c r="E53">
        <v>59.784717899901139</v>
      </c>
      <c r="F53">
        <v>9.8799106652509785</v>
      </c>
      <c r="G53">
        <v>2.7917109068941528</v>
      </c>
      <c r="H53">
        <v>0.2324900230659393</v>
      </c>
      <c r="I53">
        <v>12.008933474902062</v>
      </c>
      <c r="J53">
        <v>15.271116318236738</v>
      </c>
      <c r="K53">
        <v>3.1120711748983999E-2</v>
      </c>
      <c r="L53">
        <v>25.396331417273828</v>
      </c>
    </row>
    <row r="54" spans="1:12">
      <c r="A54" t="s">
        <v>1363</v>
      </c>
      <c r="B54">
        <v>2013</v>
      </c>
      <c r="C54" t="s">
        <v>262</v>
      </c>
      <c r="D54">
        <v>1587</v>
      </c>
      <c r="E54">
        <v>19.848771266540645</v>
      </c>
      <c r="F54">
        <v>5.5450535601764335</v>
      </c>
      <c r="G54">
        <v>1.0712035286704475</v>
      </c>
      <c r="H54">
        <v>5.2299936988027724</v>
      </c>
      <c r="I54">
        <v>38.437303087586642</v>
      </c>
      <c r="J54">
        <v>29.867674858223065</v>
      </c>
      <c r="K54">
        <v>0</v>
      </c>
      <c r="L54">
        <v>25.204788909892876</v>
      </c>
    </row>
    <row r="55" spans="1:12">
      <c r="A55" t="s">
        <v>1754</v>
      </c>
      <c r="B55">
        <v>2014</v>
      </c>
      <c r="C55" t="s">
        <v>248</v>
      </c>
      <c r="D55">
        <v>54419</v>
      </c>
      <c r="E55">
        <v>57.184071739649752</v>
      </c>
      <c r="F55">
        <v>9.4231794042521919</v>
      </c>
      <c r="G55">
        <v>2.8850217754828278</v>
      </c>
      <c r="H55">
        <v>0.32157886032451899</v>
      </c>
      <c r="I55">
        <v>13.465885076903286</v>
      </c>
      <c r="J55">
        <v>16.696374428049026</v>
      </c>
      <c r="K55">
        <v>2.3888715338392839E-2</v>
      </c>
      <c r="L55">
        <v>27.488560980539884</v>
      </c>
    </row>
    <row r="56" spans="1:12">
      <c r="A56" t="s">
        <v>1755</v>
      </c>
      <c r="B56">
        <v>2014</v>
      </c>
      <c r="C56" t="s">
        <v>249</v>
      </c>
      <c r="D56">
        <v>52957</v>
      </c>
      <c r="E56">
        <v>58.235927261740663</v>
      </c>
      <c r="F56">
        <v>9.5058254810506639</v>
      </c>
      <c r="G56">
        <v>2.9212379855354342</v>
      </c>
      <c r="H56">
        <v>0.20016239590611248</v>
      </c>
      <c r="I56">
        <v>12.844383178805446</v>
      </c>
      <c r="J56">
        <v>16.267915478595842</v>
      </c>
      <c r="K56">
        <v>2.454821836584398E-2</v>
      </c>
      <c r="L56">
        <v>27.484562947296865</v>
      </c>
    </row>
    <row r="57" spans="1:12">
      <c r="A57" t="s">
        <v>1756</v>
      </c>
      <c r="B57">
        <v>2014</v>
      </c>
      <c r="C57" t="s">
        <v>262</v>
      </c>
      <c r="D57">
        <v>1462</v>
      </c>
      <c r="E57">
        <v>19.08344733242134</v>
      </c>
      <c r="F57">
        <v>6.4295485636114913</v>
      </c>
      <c r="G57">
        <v>1.5731874145006839</v>
      </c>
      <c r="H57">
        <v>4.7195622435020521</v>
      </c>
      <c r="I57">
        <v>35.978112175102602</v>
      </c>
      <c r="J57">
        <v>32.21614227086183</v>
      </c>
      <c r="K57">
        <v>0</v>
      </c>
      <c r="L57">
        <v>27.63337893296854</v>
      </c>
    </row>
    <row r="58" spans="1:12">
      <c r="A58" t="s">
        <v>1757</v>
      </c>
      <c r="B58">
        <v>2015</v>
      </c>
      <c r="C58" t="s">
        <v>248</v>
      </c>
      <c r="D58">
        <v>54765</v>
      </c>
      <c r="E58">
        <v>56.072308956450293</v>
      </c>
      <c r="F58">
        <v>9.6192823883867433</v>
      </c>
      <c r="G58">
        <v>2.7426275906144433</v>
      </c>
      <c r="H58">
        <v>0.35424084725645943</v>
      </c>
      <c r="I58">
        <v>14.111202410298548</v>
      </c>
      <c r="J58">
        <v>17.08207796950607</v>
      </c>
      <c r="K58">
        <v>1.8259837487446359E-2</v>
      </c>
      <c r="L58">
        <v>29.166438418698075</v>
      </c>
    </row>
    <row r="59" spans="1:12">
      <c r="A59" t="s">
        <v>1758</v>
      </c>
      <c r="B59">
        <v>2015</v>
      </c>
      <c r="C59" t="s">
        <v>249</v>
      </c>
      <c r="D59">
        <v>53195</v>
      </c>
      <c r="E59">
        <v>57.197104991070589</v>
      </c>
      <c r="F59">
        <v>9.7396371839458595</v>
      </c>
      <c r="G59">
        <v>2.7840962496475234</v>
      </c>
      <c r="H59">
        <v>0.2425039947363474</v>
      </c>
      <c r="I59">
        <v>13.403515367985714</v>
      </c>
      <c r="J59">
        <v>16.614343453332083</v>
      </c>
      <c r="K59">
        <v>1.8798759281887401E-2</v>
      </c>
      <c r="L59">
        <v>29.235830435191279</v>
      </c>
    </row>
    <row r="60" spans="1:12">
      <c r="A60" t="s">
        <v>1759</v>
      </c>
      <c r="B60">
        <v>2015</v>
      </c>
      <c r="C60" t="s">
        <v>262</v>
      </c>
      <c r="D60">
        <v>1570</v>
      </c>
      <c r="E60">
        <v>17.961783439490446</v>
      </c>
      <c r="F60">
        <v>5.5414012738853504</v>
      </c>
      <c r="G60">
        <v>1.3375796178343951</v>
      </c>
      <c r="H60">
        <v>4.1401273885350314</v>
      </c>
      <c r="I60">
        <v>38.089171974522294</v>
      </c>
      <c r="J60">
        <v>32.929936305732483</v>
      </c>
      <c r="K60">
        <v>0</v>
      </c>
      <c r="L60">
        <v>26.815286624203821</v>
      </c>
    </row>
    <row r="61" spans="1:12">
      <c r="A61" t="s">
        <v>1893</v>
      </c>
      <c r="B61">
        <v>2016</v>
      </c>
      <c r="C61" t="s">
        <v>248</v>
      </c>
      <c r="D61">
        <v>54336</v>
      </c>
      <c r="E61">
        <v>55.289310954063609</v>
      </c>
      <c r="F61">
        <v>9.1283863368669014</v>
      </c>
      <c r="G61">
        <v>2.9023115429917552</v>
      </c>
      <c r="H61">
        <v>0.27237926972909304</v>
      </c>
      <c r="I61">
        <v>14.958775029446409</v>
      </c>
      <c r="J61">
        <v>17.41386925795053</v>
      </c>
      <c r="K61">
        <v>3.496760895170789E-2</v>
      </c>
      <c r="L61">
        <v>30.894802709069491</v>
      </c>
    </row>
    <row r="62" spans="1:12">
      <c r="A62" t="s">
        <v>1894</v>
      </c>
      <c r="B62">
        <v>2016</v>
      </c>
      <c r="C62" t="s">
        <v>249</v>
      </c>
      <c r="D62">
        <v>52830</v>
      </c>
      <c r="E62">
        <v>56.430058678780995</v>
      </c>
      <c r="F62">
        <v>9.2636759416997929</v>
      </c>
      <c r="G62">
        <v>2.9604391444255156</v>
      </c>
      <c r="H62">
        <v>0.16089343176225629</v>
      </c>
      <c r="I62">
        <v>14.262729509748247</v>
      </c>
      <c r="J62">
        <v>16.886238879424571</v>
      </c>
      <c r="K62">
        <v>3.5964414158621998E-2</v>
      </c>
      <c r="L62">
        <v>31.198182850653041</v>
      </c>
    </row>
    <row r="63" spans="1:12">
      <c r="A63" t="s">
        <v>1895</v>
      </c>
      <c r="B63">
        <v>2016</v>
      </c>
      <c r="C63" t="s">
        <v>262</v>
      </c>
      <c r="D63">
        <v>1506</v>
      </c>
      <c r="E63">
        <v>15.272244355909695</v>
      </c>
      <c r="F63">
        <v>4.3824701195219129</v>
      </c>
      <c r="G63">
        <v>0.86321381142098264</v>
      </c>
      <c r="H63">
        <v>4.1832669322709162</v>
      </c>
      <c r="I63">
        <v>39.375830013280208</v>
      </c>
      <c r="J63">
        <v>35.92297476759628</v>
      </c>
      <c r="K63">
        <v>0</v>
      </c>
      <c r="L63">
        <v>20.252324037184593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Index</vt:lpstr>
      <vt:lpstr>Scotland (1976-2016)</vt:lpstr>
      <vt:lpstr>NHS Board (1998-2016)</vt:lpstr>
      <vt:lpstr>2016</vt:lpstr>
      <vt:lpstr>2015</vt:lpstr>
      <vt:lpstr>2014</vt:lpstr>
      <vt:lpstr>Lookups</vt:lpstr>
      <vt:lpstr>pre-coppish_Data_Scot</vt:lpstr>
      <vt:lpstr>scot_data</vt:lpstr>
      <vt:lpstr>hb_data</vt:lpstr>
      <vt:lpstr>hosp data</vt:lpstr>
      <vt:lpstr>hosp_lookup</vt:lpstr>
      <vt:lpstr>post_data_hb</vt:lpstr>
      <vt:lpstr>post_data_scot</vt:lpstr>
      <vt:lpstr>post_table5_data</vt:lpstr>
      <vt:lpstr>post_table5data</vt:lpstr>
      <vt:lpstr>pre_data_scot</vt:lpstr>
      <vt:lpstr>S308H_10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NSS user</dc:creator>
  <cp:lastModifiedBy>stuarw02</cp:lastModifiedBy>
  <cp:lastPrinted>2011-08-05T14:34:02Z</cp:lastPrinted>
  <dcterms:created xsi:type="dcterms:W3CDTF">2008-08-18T10:14:52Z</dcterms:created>
  <dcterms:modified xsi:type="dcterms:W3CDTF">2016-11-16T12:47:40Z</dcterms:modified>
</cp:coreProperties>
</file>