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activeX/activeX2.bin" ContentType="application/vnd.ms-office.activeX"/>
  <Override PartName="/xl/activeX/activeX3.bin" ContentType="application/vnd.ms-office.activeX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activeX/activeX2.xml" ContentType="application/vnd.ms-office.activeX+xml"/>
  <Override PartName="/xl/activeX/activeX3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24060" windowHeight="10080"/>
  </bookViews>
  <sheets>
    <sheet name="Notes" sheetId="8" r:id="rId1"/>
    <sheet name="Publication Table" sheetId="4" r:id="rId2"/>
    <sheet name="Publication Table (%)" sheetId="5" r:id="rId3"/>
    <sheet name="LOOKUPS" sheetId="2" state="hidden" r:id="rId4"/>
    <sheet name="Chart (No. of Cancellations)" sheetId="11" state="hidden" r:id="rId5"/>
    <sheet name="Chart (% of Operations)-bar" sheetId="9" state="hidden" r:id="rId6"/>
    <sheet name="Chart (% of Operations)" sheetId="12" r:id="rId7"/>
    <sheet name="Board Chart" sheetId="14" r:id="rId8"/>
    <sheet name="Chart for Publication" sheetId="15" state="hidden" r:id="rId9"/>
  </sheets>
  <externalReferences>
    <externalReference r:id="rId10"/>
  </externalReferences>
  <definedNames>
    <definedName name="OLE_LINK1" localSheetId="0">Notes!#REF!</definedName>
    <definedName name="_xlnm.Print_Area" localSheetId="6">'Chart (% of Operations)'!$A$1:$V$44</definedName>
    <definedName name="_xlnm.Print_Area" localSheetId="5">'Chart (% of Operations)-bar'!$A$1:$T$44</definedName>
    <definedName name="_xlnm.Print_Area" localSheetId="4">'Chart (No. of Cancellations)'!$A$1:$Z$42</definedName>
    <definedName name="_xlnm.Print_Area" localSheetId="0">Notes!$A$1:$M$34</definedName>
    <definedName name="_xlnm.Print_Titles" localSheetId="1">'Publication Table'!$B:$C,'Publication Table'!$6:$6</definedName>
    <definedName name="_xlnm.Print_Titles" localSheetId="2">'Publication Table (%)'!$D:$E,'Publication Table (%)'!$6:$6</definedName>
  </definedNames>
  <calcPr calcId="125725"/>
</workbook>
</file>

<file path=xl/calcChain.xml><?xml version="1.0" encoding="utf-8"?>
<calcChain xmlns="http://schemas.openxmlformats.org/spreadsheetml/2006/main">
  <c r="R28" i="14"/>
  <c r="R29"/>
  <c r="R30"/>
  <c r="R31"/>
  <c r="R32"/>
  <c r="R33"/>
  <c r="AC24" i="5"/>
  <c r="AC25"/>
  <c r="AC26"/>
  <c r="AC27"/>
  <c r="AC28"/>
  <c r="AC29"/>
  <c r="AC31"/>
  <c r="AC32" s="1"/>
  <c r="AC35"/>
  <c r="AC47"/>
  <c r="AC48" s="1"/>
  <c r="AC63"/>
  <c r="AC64" s="1"/>
  <c r="AC70"/>
  <c r="AC73" s="1"/>
  <c r="AC71"/>
  <c r="AC72"/>
  <c r="AC74"/>
  <c r="AC75"/>
  <c r="AC86"/>
  <c r="AC89" s="1"/>
  <c r="AC88"/>
  <c r="AC90"/>
  <c r="AC93"/>
  <c r="AC94" s="1"/>
  <c r="AC97"/>
  <c r="AC109"/>
  <c r="AC110" s="1"/>
  <c r="AC113"/>
  <c r="AC116"/>
  <c r="AC117"/>
  <c r="AC118"/>
  <c r="AC119"/>
  <c r="AC120"/>
  <c r="AC121"/>
  <c r="AC132"/>
  <c r="AC135" s="1"/>
  <c r="AC139"/>
  <c r="AC140" s="1"/>
  <c r="AC146"/>
  <c r="AC147" s="1"/>
  <c r="AC153"/>
  <c r="AC154" s="1"/>
  <c r="AC160"/>
  <c r="AC162" s="1"/>
  <c r="AC176"/>
  <c r="AC179" s="1"/>
  <c r="AC183"/>
  <c r="AC184" s="1"/>
  <c r="AC190"/>
  <c r="AC191" s="1"/>
  <c r="AC197"/>
  <c r="AC198" s="1"/>
  <c r="AC201"/>
  <c r="AC204"/>
  <c r="AC206" s="1"/>
  <c r="AC211"/>
  <c r="AC212" s="1"/>
  <c r="AC218"/>
  <c r="AC219"/>
  <c r="AC220"/>
  <c r="AC221"/>
  <c r="AC222"/>
  <c r="AC223"/>
  <c r="AC225"/>
  <c r="AC226" s="1"/>
  <c r="AC232"/>
  <c r="AC233" s="1"/>
  <c r="AC248"/>
  <c r="AC249" s="1"/>
  <c r="AC250"/>
  <c r="AC251"/>
  <c r="AC255"/>
  <c r="AC256" s="1"/>
  <c r="AC259"/>
  <c r="AC262"/>
  <c r="AC265" s="1"/>
  <c r="AC269"/>
  <c r="AC270" s="1"/>
  <c r="AC285"/>
  <c r="AC286" s="1"/>
  <c r="AC292"/>
  <c r="AC293"/>
  <c r="AC294"/>
  <c r="AC295"/>
  <c r="AC296"/>
  <c r="AC297"/>
  <c r="AC299"/>
  <c r="AC300" s="1"/>
  <c r="AC303"/>
  <c r="AC315"/>
  <c r="AC316" s="1"/>
  <c r="AC322"/>
  <c r="AC323"/>
  <c r="AC324"/>
  <c r="AC325"/>
  <c r="AC326"/>
  <c r="AC327"/>
  <c r="AC329"/>
  <c r="AC330" s="1"/>
  <c r="AC336"/>
  <c r="AC337" s="1"/>
  <c r="AC343"/>
  <c r="AC344" s="1"/>
  <c r="AC347"/>
  <c r="AC350"/>
  <c r="AC352" s="1"/>
  <c r="AC366"/>
  <c r="AC368" s="1"/>
  <c r="AC382"/>
  <c r="AC385" s="1"/>
  <c r="AC398"/>
  <c r="AC401" s="1"/>
  <c r="AC405"/>
  <c r="AC406" s="1"/>
  <c r="AC412"/>
  <c r="AC415" s="1"/>
  <c r="AC428"/>
  <c r="AC431" s="1"/>
  <c r="AC436"/>
  <c r="AC437" s="1"/>
  <c r="AC440"/>
  <c r="AA16" i="4"/>
  <c r="D28" i="14" s="1"/>
  <c r="AA17" i="4"/>
  <c r="D29" i="14" s="1"/>
  <c r="AA18" i="4"/>
  <c r="D30" i="14" s="1"/>
  <c r="AA19" i="4"/>
  <c r="D31" i="14" s="1"/>
  <c r="AA20" i="4"/>
  <c r="D32" i="14" s="1"/>
  <c r="AA21" i="4"/>
  <c r="D33" i="14" s="1"/>
  <c r="AA39" i="4"/>
  <c r="AC39" i="5" s="1"/>
  <c r="AA40" i="4"/>
  <c r="E29" i="14" s="1"/>
  <c r="AA41" i="4"/>
  <c r="E30" i="14" s="1"/>
  <c r="AA42" i="4"/>
  <c r="AA43"/>
  <c r="AC43" i="5" s="1"/>
  <c r="AA44" i="4"/>
  <c r="E33" i="14" s="1"/>
  <c r="AA55" i="4"/>
  <c r="F28" i="14" s="1"/>
  <c r="AA56" i="4"/>
  <c r="F29" i="14" s="1"/>
  <c r="AA57" i="4"/>
  <c r="F30" i="14" s="1"/>
  <c r="AA58" i="4"/>
  <c r="F31" i="14" s="1"/>
  <c r="AA59" i="4"/>
  <c r="F32" i="14" s="1"/>
  <c r="AA60" i="4"/>
  <c r="F33" i="14" s="1"/>
  <c r="AA78" i="4"/>
  <c r="G28" i="14" s="1"/>
  <c r="AA79" i="4"/>
  <c r="G29" i="14" s="1"/>
  <c r="AA80" i="4"/>
  <c r="G30" i="14" s="1"/>
  <c r="AA81" i="4"/>
  <c r="G31" i="14" s="1"/>
  <c r="AA82" i="4"/>
  <c r="G32" i="14" s="1"/>
  <c r="AA83" i="4"/>
  <c r="G33" i="14" s="1"/>
  <c r="AA101" i="4"/>
  <c r="H28" i="14" s="1"/>
  <c r="AA102" i="4"/>
  <c r="H29" i="14" s="1"/>
  <c r="AA103" i="4"/>
  <c r="H30" i="14" s="1"/>
  <c r="AA104" i="4"/>
  <c r="H31" i="14" s="1"/>
  <c r="AA105" i="4"/>
  <c r="H32" i="14" s="1"/>
  <c r="AA106" i="4"/>
  <c r="H33" i="14" s="1"/>
  <c r="AA124" i="4"/>
  <c r="AC124" i="5" s="1"/>
  <c r="AA125" i="4"/>
  <c r="I29" i="14" s="1"/>
  <c r="AA126" i="4"/>
  <c r="I30" i="14" s="1"/>
  <c r="AA127" i="4"/>
  <c r="I31" i="14" s="1"/>
  <c r="AA128" i="4"/>
  <c r="AC128" i="5" s="1"/>
  <c r="AA129" i="4"/>
  <c r="AA130"/>
  <c r="I33" i="14" s="1"/>
  <c r="AA170" i="4"/>
  <c r="J28" i="14" s="1"/>
  <c r="AA171" i="4"/>
  <c r="J29" i="14" s="1"/>
  <c r="AA172" i="4"/>
  <c r="J30" i="14" s="1"/>
  <c r="AA173" i="4"/>
  <c r="J31" i="14" s="1"/>
  <c r="AA174" i="4"/>
  <c r="AA175"/>
  <c r="J33" i="14" s="1"/>
  <c r="AA242" i="4"/>
  <c r="AC240" i="5" s="1"/>
  <c r="AA243" i="4"/>
  <c r="K29" i="14" s="1"/>
  <c r="AA244" i="4"/>
  <c r="K30" i="14" s="1"/>
  <c r="AA245" i="4"/>
  <c r="K31" i="14" s="1"/>
  <c r="AA246" i="4"/>
  <c r="K32" i="14" s="1"/>
  <c r="AA247" i="4"/>
  <c r="K33" i="14" s="1"/>
  <c r="AA279" i="4"/>
  <c r="L28" i="14" s="1"/>
  <c r="AA280" i="4"/>
  <c r="L29" i="14" s="1"/>
  <c r="AA281" i="4"/>
  <c r="L30" i="14" s="1"/>
  <c r="AA282" i="4"/>
  <c r="L31" i="14" s="1"/>
  <c r="AA283" i="4"/>
  <c r="L32" i="14" s="1"/>
  <c r="AA284" i="4"/>
  <c r="L33" i="14" s="1"/>
  <c r="AA309" i="4"/>
  <c r="M28" i="14" s="1"/>
  <c r="AA310" i="4"/>
  <c r="M29" i="14" s="1"/>
  <c r="AA311" i="4"/>
  <c r="M30" i="14" s="1"/>
  <c r="AA312" i="4"/>
  <c r="M31" i="14" s="1"/>
  <c r="AA313" i="4"/>
  <c r="M32" i="14" s="1"/>
  <c r="AA314" i="4"/>
  <c r="M33" i="14" s="1"/>
  <c r="AA360" i="4"/>
  <c r="N28" i="14" s="1"/>
  <c r="AA361" i="4"/>
  <c r="N29" i="14" s="1"/>
  <c r="AA362" i="4"/>
  <c r="N30" i="14" s="1"/>
  <c r="AA363" i="4"/>
  <c r="N31" i="14" s="1"/>
  <c r="AA364" i="4"/>
  <c r="N32" i="14" s="1"/>
  <c r="AA365" i="4"/>
  <c r="N33" i="14" s="1"/>
  <c r="AA443" i="4"/>
  <c r="AA442"/>
  <c r="AA441"/>
  <c r="AA440"/>
  <c r="AA439"/>
  <c r="AA438"/>
  <c r="AA427"/>
  <c r="Q33" i="14" s="1"/>
  <c r="AA426" i="4"/>
  <c r="Q32" i="14" s="1"/>
  <c r="AA425" i="4"/>
  <c r="Q31" i="14" s="1"/>
  <c r="AA424" i="4"/>
  <c r="Q30" i="14" s="1"/>
  <c r="AA423" i="4"/>
  <c r="Q29" i="14" s="1"/>
  <c r="AA422" i="4"/>
  <c r="Q28" i="14" s="1"/>
  <c r="AA397" i="4"/>
  <c r="P33" i="14" s="1"/>
  <c r="AA396" i="4"/>
  <c r="AA395"/>
  <c r="P31" i="14" s="1"/>
  <c r="AA394" i="4"/>
  <c r="P30" i="14" s="1"/>
  <c r="AA393" i="4"/>
  <c r="P29" i="14" s="1"/>
  <c r="AA392" i="4"/>
  <c r="P28" i="14" s="1"/>
  <c r="AA381" i="4"/>
  <c r="O33" i="14" s="1"/>
  <c r="AA380" i="4"/>
  <c r="AA379"/>
  <c r="O31" i="14" s="1"/>
  <c r="AA378" i="4"/>
  <c r="O30" i="14" s="1"/>
  <c r="AA377" i="4"/>
  <c r="O29" i="14" s="1"/>
  <c r="AA376" i="4"/>
  <c r="AC374" i="5" s="1"/>
  <c r="Z16" i="4"/>
  <c r="Z17"/>
  <c r="Z18"/>
  <c r="Z19"/>
  <c r="Z20"/>
  <c r="Z21"/>
  <c r="Z39"/>
  <c r="Z40"/>
  <c r="Z41"/>
  <c r="Z42"/>
  <c r="Z43"/>
  <c r="Z44"/>
  <c r="Z55"/>
  <c r="Z56"/>
  <c r="Z57"/>
  <c r="Z58"/>
  <c r="Z59"/>
  <c r="Z60"/>
  <c r="Z78"/>
  <c r="Z79"/>
  <c r="Z80"/>
  <c r="Z81"/>
  <c r="Z82"/>
  <c r="Z83"/>
  <c r="Z101"/>
  <c r="Z102"/>
  <c r="Z103"/>
  <c r="Z104"/>
  <c r="Z105"/>
  <c r="Z106"/>
  <c r="Z124"/>
  <c r="Z125"/>
  <c r="Z126"/>
  <c r="Z127"/>
  <c r="Z128"/>
  <c r="Z129"/>
  <c r="Z130"/>
  <c r="Z170"/>
  <c r="Z171"/>
  <c r="Z172"/>
  <c r="Z173"/>
  <c r="Z174"/>
  <c r="Z175"/>
  <c r="Z242"/>
  <c r="Z243"/>
  <c r="Z244"/>
  <c r="Z245"/>
  <c r="Z246"/>
  <c r="Z247"/>
  <c r="Z279"/>
  <c r="Z280"/>
  <c r="Z281"/>
  <c r="Z282"/>
  <c r="Z283"/>
  <c r="Z284"/>
  <c r="Z309"/>
  <c r="Z310"/>
  <c r="Z311"/>
  <c r="Z312"/>
  <c r="Z313"/>
  <c r="Z314"/>
  <c r="Z360"/>
  <c r="Z361"/>
  <c r="Z362"/>
  <c r="Z363"/>
  <c r="Z364"/>
  <c r="Z365"/>
  <c r="Z376"/>
  <c r="Z377"/>
  <c r="Z378"/>
  <c r="Z379"/>
  <c r="Z380"/>
  <c r="Z381"/>
  <c r="Z392"/>
  <c r="Z393"/>
  <c r="Z394"/>
  <c r="Z395"/>
  <c r="Z396"/>
  <c r="Z397"/>
  <c r="Z422"/>
  <c r="Z423"/>
  <c r="Z424"/>
  <c r="Z425"/>
  <c r="Z426"/>
  <c r="Z427"/>
  <c r="Z438"/>
  <c r="Z439"/>
  <c r="Z440"/>
  <c r="Z441"/>
  <c r="Z442"/>
  <c r="Z443"/>
  <c r="B2" i="9"/>
  <c r="U38"/>
  <c r="V38"/>
  <c r="W40"/>
  <c r="X40"/>
  <c r="W41"/>
  <c r="X41"/>
  <c r="W42"/>
  <c r="X42"/>
  <c r="W43"/>
  <c r="X43"/>
  <c r="AB24" i="5"/>
  <c r="AB27" s="1"/>
  <c r="AB25"/>
  <c r="AB28"/>
  <c r="AB29"/>
  <c r="AB31"/>
  <c r="AB32" s="1"/>
  <c r="AB34"/>
  <c r="AB35"/>
  <c r="AB47"/>
  <c r="AB48" s="1"/>
  <c r="AB63"/>
  <c r="AB64" s="1"/>
  <c r="AB70"/>
  <c r="AB73" s="1"/>
  <c r="AB86"/>
  <c r="AB89" s="1"/>
  <c r="AB93"/>
  <c r="AB94" s="1"/>
  <c r="AB109"/>
  <c r="AB110" s="1"/>
  <c r="AB116"/>
  <c r="AB119" s="1"/>
  <c r="AB132"/>
  <c r="AB135" s="1"/>
  <c r="AB139"/>
  <c r="AB140" s="1"/>
  <c r="AB146"/>
  <c r="AB149" s="1"/>
  <c r="AB153"/>
  <c r="AB154" s="1"/>
  <c r="AB160"/>
  <c r="AB163" s="1"/>
  <c r="AB176"/>
  <c r="AB179" s="1"/>
  <c r="AB183"/>
  <c r="AB184" s="1"/>
  <c r="AB190"/>
  <c r="AB193" s="1"/>
  <c r="AB197"/>
  <c r="AB198" s="1"/>
  <c r="AB204"/>
  <c r="AB207" s="1"/>
  <c r="AB211"/>
  <c r="AB212" s="1"/>
  <c r="AB218"/>
  <c r="AB221" s="1"/>
  <c r="AB225"/>
  <c r="AB226" s="1"/>
  <c r="AB232"/>
  <c r="AB235" s="1"/>
  <c r="AB248"/>
  <c r="AB251" s="1"/>
  <c r="AB255"/>
  <c r="AB256" s="1"/>
  <c r="AB262"/>
  <c r="AB265" s="1"/>
  <c r="AB269"/>
  <c r="AB270" s="1"/>
  <c r="AB285"/>
  <c r="AB286" s="1"/>
  <c r="AB292"/>
  <c r="AB295" s="1"/>
  <c r="AB299"/>
  <c r="AB300" s="1"/>
  <c r="AB315"/>
  <c r="AB316" s="1"/>
  <c r="AB322"/>
  <c r="AB325" s="1"/>
  <c r="AB329"/>
  <c r="AB330" s="1"/>
  <c r="AB336"/>
  <c r="AB339" s="1"/>
  <c r="AB343"/>
  <c r="AB344" s="1"/>
  <c r="AB350"/>
  <c r="AB353" s="1"/>
  <c r="AB366"/>
  <c r="AB369" s="1"/>
  <c r="AB382"/>
  <c r="AB385" s="1"/>
  <c r="AB398"/>
  <c r="AB401" s="1"/>
  <c r="AB405"/>
  <c r="AB406" s="1"/>
  <c r="AB412"/>
  <c r="AB415" s="1"/>
  <c r="AB428"/>
  <c r="AB431" s="1"/>
  <c r="AB436"/>
  <c r="Y438" i="4"/>
  <c r="Y439"/>
  <c r="Y440"/>
  <c r="AA24" i="5"/>
  <c r="AA25" s="1"/>
  <c r="AA31"/>
  <c r="AA34" s="1"/>
  <c r="AA47"/>
  <c r="AA49" s="1"/>
  <c r="AA63"/>
  <c r="AA66" s="1"/>
  <c r="AA70"/>
  <c r="AA73" s="1"/>
  <c r="AA86"/>
  <c r="AA87" s="1"/>
  <c r="AA93"/>
  <c r="AA94" s="1"/>
  <c r="AA109"/>
  <c r="AA110" s="1"/>
  <c r="AA116"/>
  <c r="AA118" s="1"/>
  <c r="AA132"/>
  <c r="AA133" s="1"/>
  <c r="AA139"/>
  <c r="AA140" s="1"/>
  <c r="AA146"/>
  <c r="AA149" s="1"/>
  <c r="AA153"/>
  <c r="AA155" s="1"/>
  <c r="AA160"/>
  <c r="AA163" s="1"/>
  <c r="AA176"/>
  <c r="AA177" s="1"/>
  <c r="AA183"/>
  <c r="AA184" s="1"/>
  <c r="AA190"/>
  <c r="AA191" s="1"/>
  <c r="AA197"/>
  <c r="AA198" s="1"/>
  <c r="AA204"/>
  <c r="AA205" s="1"/>
  <c r="AA211"/>
  <c r="AA212" s="1"/>
  <c r="AA218"/>
  <c r="AA219" s="1"/>
  <c r="AA225"/>
  <c r="AA226" s="1"/>
  <c r="AA232"/>
  <c r="AA233" s="1"/>
  <c r="AA248"/>
  <c r="AA249" s="1"/>
  <c r="AA255"/>
  <c r="AA256" s="1"/>
  <c r="AA262"/>
  <c r="AA265" s="1"/>
  <c r="AA269"/>
  <c r="AA272" s="1"/>
  <c r="AA285"/>
  <c r="AA288" s="1"/>
  <c r="AA292"/>
  <c r="AA294" s="1"/>
  <c r="AA299"/>
  <c r="AA301" s="1"/>
  <c r="AA315"/>
  <c r="AA318" s="1"/>
  <c r="AA322"/>
  <c r="AA323" s="1"/>
  <c r="AA329"/>
  <c r="AA330" s="1"/>
  <c r="AA336"/>
  <c r="AA339" s="1"/>
  <c r="AA343"/>
  <c r="AA344" s="1"/>
  <c r="AA350"/>
  <c r="AA353" s="1"/>
  <c r="AA366"/>
  <c r="AA367" s="1"/>
  <c r="AA382"/>
  <c r="AA385" s="1"/>
  <c r="AA398"/>
  <c r="AA401" s="1"/>
  <c r="AA405"/>
  <c r="AA407" s="1"/>
  <c r="AA412"/>
  <c r="AA415" s="1"/>
  <c r="AA428"/>
  <c r="AA431" s="1"/>
  <c r="Y16" i="4"/>
  <c r="AA16" i="5" s="1"/>
  <c r="Y17" i="4"/>
  <c r="Y18"/>
  <c r="Y19"/>
  <c r="Y20"/>
  <c r="AA20" i="5" s="1"/>
  <c r="Y21" i="4"/>
  <c r="Y39"/>
  <c r="Y40"/>
  <c r="Y41"/>
  <c r="Y42"/>
  <c r="Y43"/>
  <c r="Y44"/>
  <c r="Y55"/>
  <c r="AA55" i="5" s="1"/>
  <c r="Y56" i="4"/>
  <c r="Y57"/>
  <c r="Y58"/>
  <c r="Y59"/>
  <c r="AA59" i="5" s="1"/>
  <c r="Y60" i="4"/>
  <c r="Y78"/>
  <c r="AA78" i="5" s="1"/>
  <c r="Y79" i="4"/>
  <c r="Y80"/>
  <c r="Y81"/>
  <c r="Y82"/>
  <c r="AA82" i="5" s="1"/>
  <c r="Y83" i="4"/>
  <c r="Y101"/>
  <c r="AA101" i="5" s="1"/>
  <c r="Y102" i="4"/>
  <c r="Y103"/>
  <c r="Y104"/>
  <c r="Y105"/>
  <c r="AA105" i="5" s="1"/>
  <c r="Y106" i="4"/>
  <c r="Y124"/>
  <c r="Y125"/>
  <c r="Y126"/>
  <c r="Y127"/>
  <c r="Y128"/>
  <c r="Y129"/>
  <c r="Y130"/>
  <c r="Y170"/>
  <c r="Y171"/>
  <c r="Y172"/>
  <c r="Y173"/>
  <c r="Y174"/>
  <c r="Y175"/>
  <c r="Y242"/>
  <c r="AA240" i="5" s="1"/>
  <c r="Y243" i="4"/>
  <c r="Y244"/>
  <c r="Y245"/>
  <c r="Y246"/>
  <c r="AA244" i="5" s="1"/>
  <c r="Y247" i="4"/>
  <c r="Y279"/>
  <c r="Y280"/>
  <c r="Y281"/>
  <c r="Y282"/>
  <c r="Y283"/>
  <c r="Y284"/>
  <c r="Y309"/>
  <c r="Y310"/>
  <c r="Y311"/>
  <c r="Y312"/>
  <c r="Y313"/>
  <c r="Y314"/>
  <c r="Y360"/>
  <c r="Y361"/>
  <c r="Y362"/>
  <c r="Y363"/>
  <c r="Y364"/>
  <c r="Y365"/>
  <c r="Y376"/>
  <c r="AA374" i="5" s="1"/>
  <c r="Y377" i="4"/>
  <c r="Y378"/>
  <c r="Y379"/>
  <c r="Y380"/>
  <c r="AA378" i="5" s="1"/>
  <c r="Y381" i="4"/>
  <c r="Y392"/>
  <c r="Y393"/>
  <c r="Y394"/>
  <c r="Y395"/>
  <c r="Y396"/>
  <c r="Y397"/>
  <c r="Y422"/>
  <c r="Y423"/>
  <c r="Y424"/>
  <c r="Y425"/>
  <c r="Y426"/>
  <c r="Y427"/>
  <c r="Y441"/>
  <c r="Y442"/>
  <c r="Y443"/>
  <c r="S38" i="9"/>
  <c r="T38"/>
  <c r="Z24" i="5"/>
  <c r="Z25" s="1"/>
  <c r="Z31"/>
  <c r="Z32" s="1"/>
  <c r="Z47"/>
  <c r="Z48" s="1"/>
  <c r="Z63"/>
  <c r="Z64" s="1"/>
  <c r="Z70"/>
  <c r="Z71" s="1"/>
  <c r="Z86"/>
  <c r="Z87" s="1"/>
  <c r="Z93"/>
  <c r="Z94" s="1"/>
  <c r="Z109"/>
  <c r="Z110" s="1"/>
  <c r="Z116"/>
  <c r="Z117" s="1"/>
  <c r="Z132"/>
  <c r="Z133" s="1"/>
  <c r="Z139"/>
  <c r="Z140" s="1"/>
  <c r="Z146"/>
  <c r="Z147" s="1"/>
  <c r="Z153"/>
  <c r="Z154" s="1"/>
  <c r="Z160"/>
  <c r="Z161" s="1"/>
  <c r="Z176"/>
  <c r="Z177" s="1"/>
  <c r="Z183"/>
  <c r="Z184" s="1"/>
  <c r="Z190"/>
  <c r="Z191" s="1"/>
  <c r="Z197"/>
  <c r="Z198" s="1"/>
  <c r="Z204"/>
  <c r="Z205" s="1"/>
  <c r="Z211"/>
  <c r="Z212" s="1"/>
  <c r="Z218"/>
  <c r="Z219" s="1"/>
  <c r="Z225"/>
  <c r="Z226" s="1"/>
  <c r="Z232"/>
  <c r="Z233" s="1"/>
  <c r="Z248"/>
  <c r="Z249" s="1"/>
  <c r="Z255"/>
  <c r="Z256" s="1"/>
  <c r="Z262"/>
  <c r="Z263" s="1"/>
  <c r="Z269"/>
  <c r="Z270" s="1"/>
  <c r="Z285"/>
  <c r="Z286" s="1"/>
  <c r="Z292"/>
  <c r="Z293" s="1"/>
  <c r="Z299"/>
  <c r="Z300" s="1"/>
  <c r="Z315"/>
  <c r="Z316" s="1"/>
  <c r="Z322"/>
  <c r="Z323" s="1"/>
  <c r="Z329"/>
  <c r="Z330" s="1"/>
  <c r="Z336"/>
  <c r="Z337" s="1"/>
  <c r="Z343"/>
  <c r="Z344" s="1"/>
  <c r="Z350"/>
  <c r="Z351" s="1"/>
  <c r="Z366"/>
  <c r="Z367" s="1"/>
  <c r="Z382"/>
  <c r="Z383" s="1"/>
  <c r="Z398"/>
  <c r="Z399" s="1"/>
  <c r="Z405"/>
  <c r="Z406" s="1"/>
  <c r="Z412"/>
  <c r="Z413" s="1"/>
  <c r="Z428"/>
  <c r="Z429" s="1"/>
  <c r="X16" i="4"/>
  <c r="X17"/>
  <c r="X18"/>
  <c r="X19"/>
  <c r="X20"/>
  <c r="X21"/>
  <c r="X39"/>
  <c r="X40"/>
  <c r="X41"/>
  <c r="X42"/>
  <c r="X43"/>
  <c r="X44"/>
  <c r="X55"/>
  <c r="X56"/>
  <c r="X57"/>
  <c r="X58"/>
  <c r="X59"/>
  <c r="X60"/>
  <c r="X78"/>
  <c r="X79"/>
  <c r="X80"/>
  <c r="X81"/>
  <c r="X82"/>
  <c r="X83"/>
  <c r="X101"/>
  <c r="X102"/>
  <c r="X103"/>
  <c r="X104"/>
  <c r="X105"/>
  <c r="X106"/>
  <c r="X124"/>
  <c r="X125"/>
  <c r="X126"/>
  <c r="X127"/>
  <c r="X128"/>
  <c r="X129"/>
  <c r="X130"/>
  <c r="X170"/>
  <c r="X171"/>
  <c r="X172"/>
  <c r="X173"/>
  <c r="X174"/>
  <c r="X175"/>
  <c r="X242"/>
  <c r="X243"/>
  <c r="X244"/>
  <c r="X245"/>
  <c r="X246"/>
  <c r="X247"/>
  <c r="X279"/>
  <c r="X280"/>
  <c r="X281"/>
  <c r="X282"/>
  <c r="X283"/>
  <c r="X284"/>
  <c r="X309"/>
  <c r="X310"/>
  <c r="X311"/>
  <c r="X312"/>
  <c r="X313"/>
  <c r="X314"/>
  <c r="X360"/>
  <c r="X361"/>
  <c r="X362"/>
  <c r="X363"/>
  <c r="X364"/>
  <c r="X365"/>
  <c r="X376"/>
  <c r="X377"/>
  <c r="X378"/>
  <c r="X379"/>
  <c r="X380"/>
  <c r="X381"/>
  <c r="X392"/>
  <c r="X393"/>
  <c r="X394"/>
  <c r="X395"/>
  <c r="X396"/>
  <c r="X397"/>
  <c r="X422"/>
  <c r="X423"/>
  <c r="X424"/>
  <c r="X425"/>
  <c r="X426"/>
  <c r="X427"/>
  <c r="X438"/>
  <c r="X439"/>
  <c r="X440"/>
  <c r="X441"/>
  <c r="X442"/>
  <c r="X443"/>
  <c r="V424"/>
  <c r="V425"/>
  <c r="V426"/>
  <c r="V427"/>
  <c r="V423"/>
  <c r="W439"/>
  <c r="W440"/>
  <c r="W441"/>
  <c r="W442"/>
  <c r="W443"/>
  <c r="W438"/>
  <c r="Y436" i="5" s="1"/>
  <c r="V381" i="4"/>
  <c r="W377"/>
  <c r="W378"/>
  <c r="W379"/>
  <c r="W380"/>
  <c r="W376"/>
  <c r="Y374" i="5" s="1"/>
  <c r="V38" i="12"/>
  <c r="U38"/>
  <c r="V438" i="4"/>
  <c r="X436" i="5" s="1"/>
  <c r="V439" i="4"/>
  <c r="V440"/>
  <c r="U415"/>
  <c r="U408"/>
  <c r="U401"/>
  <c r="T438"/>
  <c r="V436" i="5" s="1"/>
  <c r="T439" i="4"/>
  <c r="T440"/>
  <c r="U170"/>
  <c r="W168" i="5" s="1"/>
  <c r="V170" i="4"/>
  <c r="X168" i="5" s="1"/>
  <c r="W170" i="4"/>
  <c r="Y168" i="5" s="1"/>
  <c r="U171" i="4"/>
  <c r="V171"/>
  <c r="W171"/>
  <c r="U172"/>
  <c r="V172"/>
  <c r="W172"/>
  <c r="U173"/>
  <c r="V173"/>
  <c r="W173"/>
  <c r="U174"/>
  <c r="V174"/>
  <c r="W174"/>
  <c r="U175"/>
  <c r="V175"/>
  <c r="W175"/>
  <c r="T171"/>
  <c r="T172"/>
  <c r="T173"/>
  <c r="T441"/>
  <c r="T174"/>
  <c r="T442"/>
  <c r="T175"/>
  <c r="T443"/>
  <c r="AC43" i="12"/>
  <c r="AB43"/>
  <c r="AA43"/>
  <c r="Z43"/>
  <c r="Y43"/>
  <c r="X43"/>
  <c r="W43"/>
  <c r="AC42"/>
  <c r="AB42"/>
  <c r="AA42"/>
  <c r="Z42"/>
  <c r="Y42"/>
  <c r="X42"/>
  <c r="W42"/>
  <c r="AC41"/>
  <c r="AB41"/>
  <c r="AA41"/>
  <c r="Z41"/>
  <c r="Y41"/>
  <c r="X41"/>
  <c r="W41"/>
  <c r="AC40"/>
  <c r="AB40"/>
  <c r="AA40"/>
  <c r="Z40"/>
  <c r="Y40"/>
  <c r="X40"/>
  <c r="W40"/>
  <c r="T38"/>
  <c r="S38"/>
  <c r="R38"/>
  <c r="Q38"/>
  <c r="P38"/>
  <c r="O38"/>
  <c r="N38"/>
  <c r="M38"/>
  <c r="L38"/>
  <c r="K38"/>
  <c r="J38"/>
  <c r="A36"/>
  <c r="A35"/>
  <c r="A34"/>
  <c r="A33"/>
  <c r="A32"/>
  <c r="A31"/>
  <c r="C30"/>
  <c r="N29"/>
  <c r="R38" i="9"/>
  <c r="S438" i="4"/>
  <c r="U436" i="5" s="1"/>
  <c r="S439" i="4"/>
  <c r="S440"/>
  <c r="Q38" i="9"/>
  <c r="R438" i="4"/>
  <c r="T436" i="5" s="1"/>
  <c r="R439" i="4"/>
  <c r="R440"/>
  <c r="P38" i="9"/>
  <c r="J38"/>
  <c r="K38"/>
  <c r="L38"/>
  <c r="M38"/>
  <c r="N38"/>
  <c r="O38"/>
  <c r="A32" i="11"/>
  <c r="A33"/>
  <c r="A34"/>
  <c r="A35"/>
  <c r="A31"/>
  <c r="C30"/>
  <c r="X31"/>
  <c r="AG75"/>
  <c r="AF75"/>
  <c r="AE75"/>
  <c r="AD75"/>
  <c r="AC75"/>
  <c r="AB75"/>
  <c r="AG74"/>
  <c r="AF74"/>
  <c r="AE74"/>
  <c r="AD74"/>
  <c r="AC74"/>
  <c r="AB74"/>
  <c r="AG73"/>
  <c r="AF73"/>
  <c r="AE73"/>
  <c r="AD73"/>
  <c r="AC73"/>
  <c r="AB73"/>
  <c r="AG72"/>
  <c r="AF72"/>
  <c r="AE72"/>
  <c r="AD72"/>
  <c r="AC72"/>
  <c r="AB72"/>
  <c r="N29"/>
  <c r="Y40" i="9"/>
  <c r="Z40"/>
  <c r="Y41"/>
  <c r="Z41"/>
  <c r="Y42"/>
  <c r="Z42"/>
  <c r="Y43"/>
  <c r="Z43"/>
  <c r="A36"/>
  <c r="A35"/>
  <c r="A34"/>
  <c r="A33"/>
  <c r="A32"/>
  <c r="A31"/>
  <c r="C30"/>
  <c r="L29"/>
  <c r="M438" i="4"/>
  <c r="O436" i="5" s="1"/>
  <c r="M439" i="4"/>
  <c r="M440"/>
  <c r="M441"/>
  <c r="M442"/>
  <c r="M443"/>
  <c r="K427"/>
  <c r="K426"/>
  <c r="K425"/>
  <c r="K424"/>
  <c r="K423"/>
  <c r="K422"/>
  <c r="M420" i="5" s="1"/>
  <c r="M424" s="1"/>
  <c r="L422" i="4"/>
  <c r="N420" i="5" s="1"/>
  <c r="M422" i="4"/>
  <c r="O420" i="5" s="1"/>
  <c r="N422" i="4"/>
  <c r="P420" i="5" s="1"/>
  <c r="O422" i="4"/>
  <c r="Q420" i="5" s="1"/>
  <c r="P422" i="4"/>
  <c r="R420" i="5" s="1"/>
  <c r="Q422" i="4"/>
  <c r="S420" i="5" s="1"/>
  <c r="R422" i="4"/>
  <c r="T420" i="5" s="1"/>
  <c r="S422" i="4"/>
  <c r="U420" i="5" s="1"/>
  <c r="T422" i="4"/>
  <c r="V420" i="5" s="1"/>
  <c r="U422" i="4"/>
  <c r="W420" i="5" s="1"/>
  <c r="V422" i="4"/>
  <c r="X420" i="5" s="1"/>
  <c r="W422" i="4"/>
  <c r="Y444" i="5"/>
  <c r="Y446" s="1"/>
  <c r="Y428"/>
  <c r="Y430" s="1"/>
  <c r="Y412"/>
  <c r="Y414" s="1"/>
  <c r="Y405"/>
  <c r="Y409" s="1"/>
  <c r="Y398"/>
  <c r="Y400" s="1"/>
  <c r="Y382"/>
  <c r="Y384" s="1"/>
  <c r="Y366"/>
  <c r="Y368" s="1"/>
  <c r="Y350"/>
  <c r="Y352" s="1"/>
  <c r="Y343"/>
  <c r="Y347" s="1"/>
  <c r="Y336"/>
  <c r="Y338" s="1"/>
  <c r="Y329"/>
  <c r="Y333" s="1"/>
  <c r="Y322"/>
  <c r="Y324" s="1"/>
  <c r="Y315"/>
  <c r="Y319" s="1"/>
  <c r="Y299"/>
  <c r="Y303" s="1"/>
  <c r="Y292"/>
  <c r="Y294" s="1"/>
  <c r="Y285"/>
  <c r="Y289" s="1"/>
  <c r="Y269"/>
  <c r="Y273" s="1"/>
  <c r="Y262"/>
  <c r="Y264" s="1"/>
  <c r="Y255"/>
  <c r="Y259" s="1"/>
  <c r="Y248"/>
  <c r="Y250" s="1"/>
  <c r="Y232"/>
  <c r="Y234" s="1"/>
  <c r="Y225"/>
  <c r="Y229" s="1"/>
  <c r="Y218"/>
  <c r="Y220" s="1"/>
  <c r="Y211"/>
  <c r="Y215" s="1"/>
  <c r="Y204"/>
  <c r="Y206" s="1"/>
  <c r="Y197"/>
  <c r="Y201" s="1"/>
  <c r="Y190"/>
  <c r="Y192" s="1"/>
  <c r="Y183"/>
  <c r="Y187" s="1"/>
  <c r="Y176"/>
  <c r="Y178" s="1"/>
  <c r="Y160"/>
  <c r="Y162" s="1"/>
  <c r="Y153"/>
  <c r="Y157" s="1"/>
  <c r="Y146"/>
  <c r="Y148" s="1"/>
  <c r="Y139"/>
  <c r="Y143" s="1"/>
  <c r="Y132"/>
  <c r="Y134" s="1"/>
  <c r="Y116"/>
  <c r="Y118" s="1"/>
  <c r="Y109"/>
  <c r="Y113" s="1"/>
  <c r="Y93"/>
  <c r="Y97" s="1"/>
  <c r="Y86"/>
  <c r="Y88" s="1"/>
  <c r="Y70"/>
  <c r="Y72" s="1"/>
  <c r="Y63"/>
  <c r="Y67" s="1"/>
  <c r="Y47"/>
  <c r="Y51" s="1"/>
  <c r="Y31"/>
  <c r="Y35" s="1"/>
  <c r="Y24"/>
  <c r="Y28" s="1"/>
  <c r="X444"/>
  <c r="X446" s="1"/>
  <c r="X428"/>
  <c r="X430" s="1"/>
  <c r="X412"/>
  <c r="X414" s="1"/>
  <c r="X405"/>
  <c r="X409" s="1"/>
  <c r="X398"/>
  <c r="X400" s="1"/>
  <c r="X382"/>
  <c r="X384" s="1"/>
  <c r="X366"/>
  <c r="X368" s="1"/>
  <c r="X350"/>
  <c r="X352" s="1"/>
  <c r="X343"/>
  <c r="X347" s="1"/>
  <c r="X336"/>
  <c r="X338" s="1"/>
  <c r="X329"/>
  <c r="X333" s="1"/>
  <c r="X322"/>
  <c r="X324" s="1"/>
  <c r="X315"/>
  <c r="X319" s="1"/>
  <c r="X299"/>
  <c r="X303" s="1"/>
  <c r="X292"/>
  <c r="X294" s="1"/>
  <c r="X285"/>
  <c r="X289" s="1"/>
  <c r="X269"/>
  <c r="X273" s="1"/>
  <c r="X262"/>
  <c r="X264" s="1"/>
  <c r="X255"/>
  <c r="X259" s="1"/>
  <c r="X248"/>
  <c r="X250" s="1"/>
  <c r="X232"/>
  <c r="X234" s="1"/>
  <c r="X225"/>
  <c r="X229" s="1"/>
  <c r="X218"/>
  <c r="X220" s="1"/>
  <c r="X211"/>
  <c r="X215" s="1"/>
  <c r="X204"/>
  <c r="X206" s="1"/>
  <c r="X197"/>
  <c r="X201" s="1"/>
  <c r="X190"/>
  <c r="X192" s="1"/>
  <c r="X183"/>
  <c r="X187" s="1"/>
  <c r="X176"/>
  <c r="X178" s="1"/>
  <c r="X160"/>
  <c r="X162" s="1"/>
  <c r="X153"/>
  <c r="X157" s="1"/>
  <c r="X146"/>
  <c r="X148" s="1"/>
  <c r="X139"/>
  <c r="X143" s="1"/>
  <c r="X132"/>
  <c r="X134" s="1"/>
  <c r="X116"/>
  <c r="X118" s="1"/>
  <c r="X109"/>
  <c r="X113" s="1"/>
  <c r="X93"/>
  <c r="X97" s="1"/>
  <c r="X86"/>
  <c r="X88" s="1"/>
  <c r="X70"/>
  <c r="X72" s="1"/>
  <c r="X63"/>
  <c r="X67" s="1"/>
  <c r="X47"/>
  <c r="X51" s="1"/>
  <c r="X31"/>
  <c r="X35" s="1"/>
  <c r="X24"/>
  <c r="X26" s="1"/>
  <c r="W444"/>
  <c r="W446" s="1"/>
  <c r="W428"/>
  <c r="W432" s="1"/>
  <c r="W412"/>
  <c r="W414" s="1"/>
  <c r="W405"/>
  <c r="W409" s="1"/>
  <c r="W398"/>
  <c r="W400" s="1"/>
  <c r="W382"/>
  <c r="W384" s="1"/>
  <c r="W366"/>
  <c r="W368" s="1"/>
  <c r="W350"/>
  <c r="W352" s="1"/>
  <c r="W343"/>
  <c r="W347" s="1"/>
  <c r="W336"/>
  <c r="W338" s="1"/>
  <c r="W329"/>
  <c r="W333" s="1"/>
  <c r="W322"/>
  <c r="W324" s="1"/>
  <c r="W315"/>
  <c r="W319" s="1"/>
  <c r="W299"/>
  <c r="W303" s="1"/>
  <c r="W292"/>
  <c r="W294" s="1"/>
  <c r="W285"/>
  <c r="W289" s="1"/>
  <c r="W269"/>
  <c r="W273" s="1"/>
  <c r="W262"/>
  <c r="W264" s="1"/>
  <c r="W255"/>
  <c r="W259" s="1"/>
  <c r="W248"/>
  <c r="W250" s="1"/>
  <c r="W232"/>
  <c r="W234" s="1"/>
  <c r="W225"/>
  <c r="W229" s="1"/>
  <c r="W218"/>
  <c r="W220" s="1"/>
  <c r="W211"/>
  <c r="W215" s="1"/>
  <c r="W204"/>
  <c r="W206" s="1"/>
  <c r="W197"/>
  <c r="W201" s="1"/>
  <c r="W190"/>
  <c r="W192" s="1"/>
  <c r="W183"/>
  <c r="W187" s="1"/>
  <c r="W176"/>
  <c r="W178" s="1"/>
  <c r="W160"/>
  <c r="W162" s="1"/>
  <c r="W153"/>
  <c r="W157" s="1"/>
  <c r="W146"/>
  <c r="W148" s="1"/>
  <c r="W139"/>
  <c r="W143" s="1"/>
  <c r="W132"/>
  <c r="W134" s="1"/>
  <c r="W116"/>
  <c r="W118" s="1"/>
  <c r="W109"/>
  <c r="W113" s="1"/>
  <c r="W93"/>
  <c r="W97" s="1"/>
  <c r="W86"/>
  <c r="W88" s="1"/>
  <c r="W70"/>
  <c r="W72" s="1"/>
  <c r="W63"/>
  <c r="W67" s="1"/>
  <c r="W47"/>
  <c r="W51" s="1"/>
  <c r="W31"/>
  <c r="W35" s="1"/>
  <c r="W24"/>
  <c r="W26" s="1"/>
  <c r="V444"/>
  <c r="V446" s="1"/>
  <c r="V428"/>
  <c r="V430" s="1"/>
  <c r="V412"/>
  <c r="V414" s="1"/>
  <c r="V405"/>
  <c r="V409" s="1"/>
  <c r="V398"/>
  <c r="V400" s="1"/>
  <c r="V382"/>
  <c r="V384" s="1"/>
  <c r="V366"/>
  <c r="V368" s="1"/>
  <c r="V350"/>
  <c r="V352" s="1"/>
  <c r="V343"/>
  <c r="V347" s="1"/>
  <c r="V336"/>
  <c r="V338" s="1"/>
  <c r="V329"/>
  <c r="V333" s="1"/>
  <c r="V322"/>
  <c r="V324" s="1"/>
  <c r="V315"/>
  <c r="V319" s="1"/>
  <c r="V299"/>
  <c r="V303" s="1"/>
  <c r="V292"/>
  <c r="V294" s="1"/>
  <c r="V285"/>
  <c r="V289" s="1"/>
  <c r="V269"/>
  <c r="V273" s="1"/>
  <c r="V262"/>
  <c r="V264" s="1"/>
  <c r="V255"/>
  <c r="V259" s="1"/>
  <c r="V248"/>
  <c r="V250" s="1"/>
  <c r="V232"/>
  <c r="V234" s="1"/>
  <c r="V225"/>
  <c r="V229" s="1"/>
  <c r="V218"/>
  <c r="V220" s="1"/>
  <c r="V211"/>
  <c r="V215" s="1"/>
  <c r="V204"/>
  <c r="V206" s="1"/>
  <c r="V197"/>
  <c r="V201" s="1"/>
  <c r="V190"/>
  <c r="V192" s="1"/>
  <c r="V183"/>
  <c r="V187" s="1"/>
  <c r="V176"/>
  <c r="V178" s="1"/>
  <c r="V160"/>
  <c r="V162" s="1"/>
  <c r="V153"/>
  <c r="V157" s="1"/>
  <c r="V146"/>
  <c r="V148" s="1"/>
  <c r="V139"/>
  <c r="V143" s="1"/>
  <c r="V132"/>
  <c r="V134" s="1"/>
  <c r="V116"/>
  <c r="V118" s="1"/>
  <c r="V109"/>
  <c r="V113" s="1"/>
  <c r="V93"/>
  <c r="V97" s="1"/>
  <c r="V86"/>
  <c r="V88" s="1"/>
  <c r="V70"/>
  <c r="V72" s="1"/>
  <c r="V63"/>
  <c r="V67" s="1"/>
  <c r="V47"/>
  <c r="V51" s="1"/>
  <c r="V31"/>
  <c r="V35" s="1"/>
  <c r="V24"/>
  <c r="V26" s="1"/>
  <c r="U444"/>
  <c r="U446" s="1"/>
  <c r="U428"/>
  <c r="U433" s="1"/>
  <c r="U412"/>
  <c r="U414" s="1"/>
  <c r="U405"/>
  <c r="U409" s="1"/>
  <c r="U398"/>
  <c r="U400" s="1"/>
  <c r="U382"/>
  <c r="U384" s="1"/>
  <c r="U366"/>
  <c r="U368" s="1"/>
  <c r="U350"/>
  <c r="U352" s="1"/>
  <c r="U343"/>
  <c r="U347" s="1"/>
  <c r="U336"/>
  <c r="U338" s="1"/>
  <c r="U329"/>
  <c r="U333" s="1"/>
  <c r="U322"/>
  <c r="U324" s="1"/>
  <c r="U315"/>
  <c r="U319" s="1"/>
  <c r="U299"/>
  <c r="U303" s="1"/>
  <c r="U292"/>
  <c r="U294" s="1"/>
  <c r="U285"/>
  <c r="U289" s="1"/>
  <c r="U269"/>
  <c r="U273" s="1"/>
  <c r="U262"/>
  <c r="U264" s="1"/>
  <c r="U255"/>
  <c r="U259" s="1"/>
  <c r="U248"/>
  <c r="U250" s="1"/>
  <c r="U232"/>
  <c r="U234" s="1"/>
  <c r="U225"/>
  <c r="U229" s="1"/>
  <c r="U218"/>
  <c r="U220" s="1"/>
  <c r="U211"/>
  <c r="U215" s="1"/>
  <c r="U204"/>
  <c r="U206" s="1"/>
  <c r="U197"/>
  <c r="U201" s="1"/>
  <c r="U190"/>
  <c r="U192" s="1"/>
  <c r="U183"/>
  <c r="U187" s="1"/>
  <c r="U176"/>
  <c r="U178" s="1"/>
  <c r="U160"/>
  <c r="U162" s="1"/>
  <c r="U153"/>
  <c r="U157" s="1"/>
  <c r="U146"/>
  <c r="U148" s="1"/>
  <c r="U139"/>
  <c r="U143" s="1"/>
  <c r="U132"/>
  <c r="U134" s="1"/>
  <c r="U116"/>
  <c r="U118" s="1"/>
  <c r="U109"/>
  <c r="U113" s="1"/>
  <c r="U93"/>
  <c r="U97" s="1"/>
  <c r="U86"/>
  <c r="U88" s="1"/>
  <c r="U70"/>
  <c r="U72" s="1"/>
  <c r="U63"/>
  <c r="U67" s="1"/>
  <c r="U47"/>
  <c r="U51" s="1"/>
  <c r="U31"/>
  <c r="U35" s="1"/>
  <c r="U24"/>
  <c r="U26" s="1"/>
  <c r="T444"/>
  <c r="T446" s="1"/>
  <c r="T428"/>
  <c r="T430" s="1"/>
  <c r="T412"/>
  <c r="T414" s="1"/>
  <c r="T405"/>
  <c r="T409" s="1"/>
  <c r="T398"/>
  <c r="T400" s="1"/>
  <c r="T382"/>
  <c r="T384" s="1"/>
  <c r="T366"/>
  <c r="T368" s="1"/>
  <c r="T350"/>
  <c r="T352" s="1"/>
  <c r="T343"/>
  <c r="T347" s="1"/>
  <c r="T336"/>
  <c r="T338" s="1"/>
  <c r="T329"/>
  <c r="T333" s="1"/>
  <c r="T322"/>
  <c r="T324" s="1"/>
  <c r="T315"/>
  <c r="T319" s="1"/>
  <c r="T299"/>
  <c r="T303" s="1"/>
  <c r="T292"/>
  <c r="T294" s="1"/>
  <c r="T285"/>
  <c r="T289" s="1"/>
  <c r="T269"/>
  <c r="T273" s="1"/>
  <c r="T262"/>
  <c r="T264" s="1"/>
  <c r="T255"/>
  <c r="T259" s="1"/>
  <c r="T248"/>
  <c r="T250" s="1"/>
  <c r="T232"/>
  <c r="T234" s="1"/>
  <c r="T225"/>
  <c r="T229" s="1"/>
  <c r="T218"/>
  <c r="T220" s="1"/>
  <c r="T211"/>
  <c r="T215" s="1"/>
  <c r="T204"/>
  <c r="T206" s="1"/>
  <c r="T197"/>
  <c r="T201" s="1"/>
  <c r="T190"/>
  <c r="T192" s="1"/>
  <c r="T183"/>
  <c r="T187" s="1"/>
  <c r="T176"/>
  <c r="T178" s="1"/>
  <c r="T160"/>
  <c r="T162" s="1"/>
  <c r="T153"/>
  <c r="T157" s="1"/>
  <c r="T146"/>
  <c r="T148" s="1"/>
  <c r="T139"/>
  <c r="T143" s="1"/>
  <c r="T132"/>
  <c r="T134" s="1"/>
  <c r="T116"/>
  <c r="T118" s="1"/>
  <c r="T109"/>
  <c r="T113" s="1"/>
  <c r="T93"/>
  <c r="T97" s="1"/>
  <c r="T86"/>
  <c r="T88" s="1"/>
  <c r="T70"/>
  <c r="T72" s="1"/>
  <c r="T63"/>
  <c r="T67" s="1"/>
  <c r="T47"/>
  <c r="T51" s="1"/>
  <c r="T31"/>
  <c r="T35" s="1"/>
  <c r="T24"/>
  <c r="T26" s="1"/>
  <c r="S444"/>
  <c r="S446" s="1"/>
  <c r="S428"/>
  <c r="S431" s="1"/>
  <c r="S412"/>
  <c r="S414" s="1"/>
  <c r="S405"/>
  <c r="S409" s="1"/>
  <c r="S398"/>
  <c r="S400" s="1"/>
  <c r="S382"/>
  <c r="S384" s="1"/>
  <c r="S366"/>
  <c r="S368" s="1"/>
  <c r="S350"/>
  <c r="S352" s="1"/>
  <c r="S343"/>
  <c r="S347" s="1"/>
  <c r="S336"/>
  <c r="S338" s="1"/>
  <c r="S329"/>
  <c r="S333" s="1"/>
  <c r="S322"/>
  <c r="S324" s="1"/>
  <c r="S315"/>
  <c r="S319" s="1"/>
  <c r="S299"/>
  <c r="S303" s="1"/>
  <c r="S292"/>
  <c r="S294" s="1"/>
  <c r="S285"/>
  <c r="S289" s="1"/>
  <c r="S269"/>
  <c r="S273" s="1"/>
  <c r="S262"/>
  <c r="S264" s="1"/>
  <c r="S255"/>
  <c r="S259" s="1"/>
  <c r="S248"/>
  <c r="S250" s="1"/>
  <c r="S232"/>
  <c r="S234" s="1"/>
  <c r="S225"/>
  <c r="S229" s="1"/>
  <c r="S218"/>
  <c r="S220" s="1"/>
  <c r="S211"/>
  <c r="S215" s="1"/>
  <c r="S204"/>
  <c r="S206" s="1"/>
  <c r="S197"/>
  <c r="S201" s="1"/>
  <c r="S190"/>
  <c r="S192" s="1"/>
  <c r="S183"/>
  <c r="S187" s="1"/>
  <c r="S176"/>
  <c r="S178" s="1"/>
  <c r="S160"/>
  <c r="S162" s="1"/>
  <c r="S153"/>
  <c r="S157" s="1"/>
  <c r="S146"/>
  <c r="S148" s="1"/>
  <c r="S139"/>
  <c r="S143" s="1"/>
  <c r="S132"/>
  <c r="S134" s="1"/>
  <c r="S116"/>
  <c r="S118" s="1"/>
  <c r="S109"/>
  <c r="S113" s="1"/>
  <c r="S93"/>
  <c r="S97" s="1"/>
  <c r="S86"/>
  <c r="S88" s="1"/>
  <c r="S70"/>
  <c r="S72" s="1"/>
  <c r="S63"/>
  <c r="S67" s="1"/>
  <c r="S47"/>
  <c r="S51" s="1"/>
  <c r="S31"/>
  <c r="S35" s="1"/>
  <c r="S24"/>
  <c r="S26" s="1"/>
  <c r="R444"/>
  <c r="R446" s="1"/>
  <c r="R428"/>
  <c r="R430" s="1"/>
  <c r="R412"/>
  <c r="R414" s="1"/>
  <c r="R405"/>
  <c r="R409" s="1"/>
  <c r="R398"/>
  <c r="R400" s="1"/>
  <c r="R382"/>
  <c r="R384" s="1"/>
  <c r="R366"/>
  <c r="R368" s="1"/>
  <c r="R350"/>
  <c r="R352" s="1"/>
  <c r="R343"/>
  <c r="R347" s="1"/>
  <c r="R336"/>
  <c r="R341" s="1"/>
  <c r="R329"/>
  <c r="R333" s="1"/>
  <c r="R322"/>
  <c r="R324" s="1"/>
  <c r="R315"/>
  <c r="R319" s="1"/>
  <c r="R299"/>
  <c r="R303" s="1"/>
  <c r="R292"/>
  <c r="R294" s="1"/>
  <c r="R285"/>
  <c r="R289" s="1"/>
  <c r="R269"/>
  <c r="R273" s="1"/>
  <c r="R262"/>
  <c r="R264" s="1"/>
  <c r="R255"/>
  <c r="R259" s="1"/>
  <c r="R248"/>
  <c r="R250" s="1"/>
  <c r="R232"/>
  <c r="R234" s="1"/>
  <c r="R225"/>
  <c r="R229" s="1"/>
  <c r="R218"/>
  <c r="R220" s="1"/>
  <c r="R211"/>
  <c r="R215" s="1"/>
  <c r="R204"/>
  <c r="R206" s="1"/>
  <c r="R197"/>
  <c r="R201" s="1"/>
  <c r="R190"/>
  <c r="R192" s="1"/>
  <c r="R183"/>
  <c r="R187" s="1"/>
  <c r="R176"/>
  <c r="R178" s="1"/>
  <c r="R160"/>
  <c r="R162" s="1"/>
  <c r="R153"/>
  <c r="R157" s="1"/>
  <c r="R146"/>
  <c r="R148" s="1"/>
  <c r="R139"/>
  <c r="R143" s="1"/>
  <c r="R132"/>
  <c r="R134" s="1"/>
  <c r="R116"/>
  <c r="R118" s="1"/>
  <c r="R109"/>
  <c r="R113" s="1"/>
  <c r="R93"/>
  <c r="R97" s="1"/>
  <c r="R86"/>
  <c r="R88" s="1"/>
  <c r="R70"/>
  <c r="R72" s="1"/>
  <c r="R63"/>
  <c r="R67" s="1"/>
  <c r="R47"/>
  <c r="R51" s="1"/>
  <c r="R31"/>
  <c r="R35" s="1"/>
  <c r="R24"/>
  <c r="R26" s="1"/>
  <c r="Q444"/>
  <c r="Q446" s="1"/>
  <c r="Q428"/>
  <c r="Q432" s="1"/>
  <c r="Q412"/>
  <c r="Q414" s="1"/>
  <c r="Q405"/>
  <c r="Q409" s="1"/>
  <c r="Q398"/>
  <c r="Q400" s="1"/>
  <c r="Q382"/>
  <c r="Q384" s="1"/>
  <c r="Q366"/>
  <c r="Q368" s="1"/>
  <c r="Q350"/>
  <c r="Q352" s="1"/>
  <c r="Q343"/>
  <c r="Q347" s="1"/>
  <c r="Q336"/>
  <c r="Q338" s="1"/>
  <c r="Q329"/>
  <c r="Q333" s="1"/>
  <c r="Q322"/>
  <c r="Q324" s="1"/>
  <c r="Q315"/>
  <c r="Q319" s="1"/>
  <c r="Q299"/>
  <c r="Q303" s="1"/>
  <c r="Q292"/>
  <c r="Q294" s="1"/>
  <c r="Q285"/>
  <c r="Q289" s="1"/>
  <c r="Q269"/>
  <c r="Q273" s="1"/>
  <c r="Q262"/>
  <c r="Q264" s="1"/>
  <c r="Q255"/>
  <c r="Q259" s="1"/>
  <c r="Q248"/>
  <c r="Q251" s="1"/>
  <c r="Q232"/>
  <c r="Q234" s="1"/>
  <c r="Q225"/>
  <c r="Q229" s="1"/>
  <c r="Q218"/>
  <c r="Q220" s="1"/>
  <c r="Q211"/>
  <c r="Q215" s="1"/>
  <c r="Q204"/>
  <c r="Q206" s="1"/>
  <c r="Q197"/>
  <c r="Q201" s="1"/>
  <c r="Q190"/>
  <c r="Q192" s="1"/>
  <c r="Q183"/>
  <c r="Q187" s="1"/>
  <c r="Q176"/>
  <c r="Q178" s="1"/>
  <c r="Q160"/>
  <c r="Q162" s="1"/>
  <c r="Q153"/>
  <c r="Q157" s="1"/>
  <c r="Q146"/>
  <c r="Q148" s="1"/>
  <c r="Q139"/>
  <c r="Q143" s="1"/>
  <c r="Q132"/>
  <c r="Q134" s="1"/>
  <c r="Q116"/>
  <c r="Q118" s="1"/>
  <c r="Q109"/>
  <c r="Q113" s="1"/>
  <c r="Q93"/>
  <c r="Q97" s="1"/>
  <c r="Q86"/>
  <c r="Q88" s="1"/>
  <c r="Q70"/>
  <c r="Q72" s="1"/>
  <c r="Q63"/>
  <c r="Q67" s="1"/>
  <c r="Q47"/>
  <c r="Q51" s="1"/>
  <c r="Q31"/>
  <c r="Q35" s="1"/>
  <c r="Q24"/>
  <c r="Q26" s="1"/>
  <c r="P444"/>
  <c r="P446" s="1"/>
  <c r="P428"/>
  <c r="P430" s="1"/>
  <c r="P412"/>
  <c r="P414" s="1"/>
  <c r="P405"/>
  <c r="P407" s="1"/>
  <c r="P398"/>
  <c r="P400" s="1"/>
  <c r="P382"/>
  <c r="P384" s="1"/>
  <c r="P366"/>
  <c r="P369" s="1"/>
  <c r="P350"/>
  <c r="P353" s="1"/>
  <c r="P343"/>
  <c r="P345" s="1"/>
  <c r="P336"/>
  <c r="P338" s="1"/>
  <c r="P329"/>
  <c r="P333" s="1"/>
  <c r="P322"/>
  <c r="P325" s="1"/>
  <c r="P315"/>
  <c r="P317" s="1"/>
  <c r="P299"/>
  <c r="P300" s="1"/>
  <c r="P292"/>
  <c r="P294" s="1"/>
  <c r="P285"/>
  <c r="P289" s="1"/>
  <c r="P269"/>
  <c r="P273" s="1"/>
  <c r="P262"/>
  <c r="P267" s="1"/>
  <c r="P255"/>
  <c r="P259" s="1"/>
  <c r="P248"/>
  <c r="P250" s="1"/>
  <c r="P232"/>
  <c r="P234" s="1"/>
  <c r="P225"/>
  <c r="P229" s="1"/>
  <c r="P218"/>
  <c r="P223" s="1"/>
  <c r="P211"/>
  <c r="P215" s="1"/>
  <c r="P204"/>
  <c r="P206" s="1"/>
  <c r="P197"/>
  <c r="P201" s="1"/>
  <c r="P190"/>
  <c r="P192" s="1"/>
  <c r="P183"/>
  <c r="P187" s="1"/>
  <c r="P176"/>
  <c r="P178" s="1"/>
  <c r="P160"/>
  <c r="P162" s="1"/>
  <c r="P153"/>
  <c r="P157" s="1"/>
  <c r="P146"/>
  <c r="P148" s="1"/>
  <c r="P139"/>
  <c r="P143" s="1"/>
  <c r="P132"/>
  <c r="P134" s="1"/>
  <c r="P116"/>
  <c r="P118" s="1"/>
  <c r="P109"/>
  <c r="P113" s="1"/>
  <c r="P93"/>
  <c r="P97" s="1"/>
  <c r="P86"/>
  <c r="P88" s="1"/>
  <c r="P70"/>
  <c r="P72" s="1"/>
  <c r="P63"/>
  <c r="P67" s="1"/>
  <c r="P47"/>
  <c r="P51" s="1"/>
  <c r="P31"/>
  <c r="P35" s="1"/>
  <c r="P24"/>
  <c r="P26" s="1"/>
  <c r="O444"/>
  <c r="O448" s="1"/>
  <c r="O428"/>
  <c r="O432" s="1"/>
  <c r="O412"/>
  <c r="O416" s="1"/>
  <c r="O405"/>
  <c r="O409" s="1"/>
  <c r="O398"/>
  <c r="O402" s="1"/>
  <c r="O382"/>
  <c r="O386" s="1"/>
  <c r="O366"/>
  <c r="O368" s="1"/>
  <c r="O350"/>
  <c r="O354" s="1"/>
  <c r="O343"/>
  <c r="O347" s="1"/>
  <c r="O336"/>
  <c r="O340" s="1"/>
  <c r="O329"/>
  <c r="O333" s="1"/>
  <c r="O322"/>
  <c r="O324" s="1"/>
  <c r="O315"/>
  <c r="O319" s="1"/>
  <c r="O299"/>
  <c r="O303" s="1"/>
  <c r="O292"/>
  <c r="O296" s="1"/>
  <c r="O285"/>
  <c r="O289" s="1"/>
  <c r="O269"/>
  <c r="O273" s="1"/>
  <c r="O262"/>
  <c r="O266" s="1"/>
  <c r="O255"/>
  <c r="O259" s="1"/>
  <c r="O248"/>
  <c r="O249" s="1"/>
  <c r="O232"/>
  <c r="O236" s="1"/>
  <c r="O225"/>
  <c r="O229" s="1"/>
  <c r="O218"/>
  <c r="O220" s="1"/>
  <c r="O211"/>
  <c r="O215" s="1"/>
  <c r="O204"/>
  <c r="O206" s="1"/>
  <c r="O197"/>
  <c r="O201" s="1"/>
  <c r="O190"/>
  <c r="O192" s="1"/>
  <c r="O183"/>
  <c r="O187" s="1"/>
  <c r="O176"/>
  <c r="O178" s="1"/>
  <c r="O160"/>
  <c r="O162" s="1"/>
  <c r="O153"/>
  <c r="O157" s="1"/>
  <c r="O146"/>
  <c r="O148" s="1"/>
  <c r="O139"/>
  <c r="O143" s="1"/>
  <c r="O132"/>
  <c r="O134" s="1"/>
  <c r="O116"/>
  <c r="O118" s="1"/>
  <c r="O109"/>
  <c r="O113" s="1"/>
  <c r="O93"/>
  <c r="O97" s="1"/>
  <c r="O86"/>
  <c r="O89" s="1"/>
  <c r="O70"/>
  <c r="O74" s="1"/>
  <c r="O63"/>
  <c r="O67" s="1"/>
  <c r="O47"/>
  <c r="O51" s="1"/>
  <c r="O31"/>
  <c r="O35" s="1"/>
  <c r="O24"/>
  <c r="O26" s="1"/>
  <c r="N444"/>
  <c r="N446" s="1"/>
  <c r="N428"/>
  <c r="N430" s="1"/>
  <c r="N412"/>
  <c r="N414" s="1"/>
  <c r="N405"/>
  <c r="N409" s="1"/>
  <c r="N398"/>
  <c r="N400" s="1"/>
  <c r="N382"/>
  <c r="N384" s="1"/>
  <c r="N366"/>
  <c r="N371" s="1"/>
  <c r="N350"/>
  <c r="N352" s="1"/>
  <c r="N343"/>
  <c r="N347" s="1"/>
  <c r="N336"/>
  <c r="N338" s="1"/>
  <c r="N329"/>
  <c r="N333" s="1"/>
  <c r="N322"/>
  <c r="N324" s="1"/>
  <c r="N315"/>
  <c r="N319" s="1"/>
  <c r="N299"/>
  <c r="N303" s="1"/>
  <c r="N292"/>
  <c r="N294" s="1"/>
  <c r="N285"/>
  <c r="N289" s="1"/>
  <c r="N269"/>
  <c r="N273" s="1"/>
  <c r="N262"/>
  <c r="N264" s="1"/>
  <c r="N255"/>
  <c r="N259" s="1"/>
  <c r="N248"/>
  <c r="N250" s="1"/>
  <c r="N232"/>
  <c r="N234" s="1"/>
  <c r="N225"/>
  <c r="N229" s="1"/>
  <c r="N218"/>
  <c r="N220" s="1"/>
  <c r="N211"/>
  <c r="N215" s="1"/>
  <c r="N204"/>
  <c r="N206" s="1"/>
  <c r="N197"/>
  <c r="N201" s="1"/>
  <c r="N190"/>
  <c r="N192" s="1"/>
  <c r="N183"/>
  <c r="N187" s="1"/>
  <c r="N176"/>
  <c r="N178" s="1"/>
  <c r="N160"/>
  <c r="N162" s="1"/>
  <c r="N153"/>
  <c r="N157" s="1"/>
  <c r="N146"/>
  <c r="N148" s="1"/>
  <c r="N139"/>
  <c r="N140" s="1"/>
  <c r="N132"/>
  <c r="N134" s="1"/>
  <c r="N116"/>
  <c r="N118" s="1"/>
  <c r="N109"/>
  <c r="N113" s="1"/>
  <c r="N93"/>
  <c r="N97" s="1"/>
  <c r="N86"/>
  <c r="N88" s="1"/>
  <c r="N70"/>
  <c r="N72" s="1"/>
  <c r="N63"/>
  <c r="N67" s="1"/>
  <c r="N47"/>
  <c r="N51" s="1"/>
  <c r="N31"/>
  <c r="N35" s="1"/>
  <c r="N24"/>
  <c r="N26" s="1"/>
  <c r="M444"/>
  <c r="M446" s="1"/>
  <c r="M428"/>
  <c r="M431" s="1"/>
  <c r="M412"/>
  <c r="M414" s="1"/>
  <c r="M405"/>
  <c r="M409" s="1"/>
  <c r="M398"/>
  <c r="M400" s="1"/>
  <c r="M382"/>
  <c r="M384" s="1"/>
  <c r="M366"/>
  <c r="M368" s="1"/>
  <c r="M350"/>
  <c r="M352" s="1"/>
  <c r="M343"/>
  <c r="M347" s="1"/>
  <c r="M336"/>
  <c r="M338" s="1"/>
  <c r="M329"/>
  <c r="M333" s="1"/>
  <c r="M322"/>
  <c r="M324" s="1"/>
  <c r="M315"/>
  <c r="M319" s="1"/>
  <c r="M299"/>
  <c r="M303" s="1"/>
  <c r="M292"/>
  <c r="M294" s="1"/>
  <c r="M285"/>
  <c r="M289" s="1"/>
  <c r="M269"/>
  <c r="M273" s="1"/>
  <c r="M262"/>
  <c r="M264" s="1"/>
  <c r="M255"/>
  <c r="M259" s="1"/>
  <c r="M248"/>
  <c r="M250" s="1"/>
  <c r="M232"/>
  <c r="M234" s="1"/>
  <c r="M225"/>
  <c r="M229" s="1"/>
  <c r="M218"/>
  <c r="M220" s="1"/>
  <c r="M211"/>
  <c r="M215" s="1"/>
  <c r="M204"/>
  <c r="M206" s="1"/>
  <c r="M197"/>
  <c r="M201" s="1"/>
  <c r="M190"/>
  <c r="M192" s="1"/>
  <c r="M183"/>
  <c r="M187" s="1"/>
  <c r="M176"/>
  <c r="M178" s="1"/>
  <c r="M160"/>
  <c r="M162" s="1"/>
  <c r="M153"/>
  <c r="M157" s="1"/>
  <c r="M146"/>
  <c r="M148" s="1"/>
  <c r="M139"/>
  <c r="M143" s="1"/>
  <c r="M132"/>
  <c r="M134" s="1"/>
  <c r="M116"/>
  <c r="M118" s="1"/>
  <c r="M109"/>
  <c r="M113" s="1"/>
  <c r="M93"/>
  <c r="M97" s="1"/>
  <c r="M86"/>
  <c r="M88" s="1"/>
  <c r="M70"/>
  <c r="M72" s="1"/>
  <c r="M63"/>
  <c r="M67" s="1"/>
  <c r="M47"/>
  <c r="M51" s="1"/>
  <c r="M31"/>
  <c r="M35" s="1"/>
  <c r="M24"/>
  <c r="M26" s="1"/>
  <c r="L444"/>
  <c r="L446" s="1"/>
  <c r="L428"/>
  <c r="L431" s="1"/>
  <c r="L412"/>
  <c r="L414" s="1"/>
  <c r="L405"/>
  <c r="L409" s="1"/>
  <c r="L398"/>
  <c r="L400" s="1"/>
  <c r="L382"/>
  <c r="L384" s="1"/>
  <c r="L366"/>
  <c r="L371" s="1"/>
  <c r="L350"/>
  <c r="L352" s="1"/>
  <c r="L343"/>
  <c r="L347" s="1"/>
  <c r="L336"/>
  <c r="L338" s="1"/>
  <c r="L329"/>
  <c r="L333" s="1"/>
  <c r="L322"/>
  <c r="L324" s="1"/>
  <c r="L315"/>
  <c r="L319" s="1"/>
  <c r="L299"/>
  <c r="L303" s="1"/>
  <c r="L292"/>
  <c r="L294" s="1"/>
  <c r="L285"/>
  <c r="L289" s="1"/>
  <c r="L269"/>
  <c r="L273" s="1"/>
  <c r="L262"/>
  <c r="L264" s="1"/>
  <c r="L255"/>
  <c r="L259" s="1"/>
  <c r="L248"/>
  <c r="L250" s="1"/>
  <c r="L232"/>
  <c r="L234" s="1"/>
  <c r="L225"/>
  <c r="L229" s="1"/>
  <c r="L218"/>
  <c r="L220" s="1"/>
  <c r="L211"/>
  <c r="L215" s="1"/>
  <c r="L204"/>
  <c r="L206" s="1"/>
  <c r="L197"/>
  <c r="L201" s="1"/>
  <c r="L190"/>
  <c r="L192" s="1"/>
  <c r="L183"/>
  <c r="L187" s="1"/>
  <c r="L176"/>
  <c r="L178" s="1"/>
  <c r="L160"/>
  <c r="L162" s="1"/>
  <c r="L153"/>
  <c r="L157" s="1"/>
  <c r="L146"/>
  <c r="L148" s="1"/>
  <c r="L139"/>
  <c r="L143" s="1"/>
  <c r="L132"/>
  <c r="L134" s="1"/>
  <c r="L116"/>
  <c r="L118" s="1"/>
  <c r="L109"/>
  <c r="L113" s="1"/>
  <c r="L93"/>
  <c r="L97" s="1"/>
  <c r="L86"/>
  <c r="L88" s="1"/>
  <c r="L70"/>
  <c r="L72" s="1"/>
  <c r="L63"/>
  <c r="L67" s="1"/>
  <c r="L47"/>
  <c r="L51" s="1"/>
  <c r="L31"/>
  <c r="L35" s="1"/>
  <c r="L24"/>
  <c r="L26" s="1"/>
  <c r="K444"/>
  <c r="K446" s="1"/>
  <c r="K428"/>
  <c r="K430" s="1"/>
  <c r="K412"/>
  <c r="K414" s="1"/>
  <c r="K405"/>
  <c r="K409" s="1"/>
  <c r="K398"/>
  <c r="K400" s="1"/>
  <c r="K382"/>
  <c r="K384" s="1"/>
  <c r="K366"/>
  <c r="K367" s="1"/>
  <c r="K350"/>
  <c r="K352" s="1"/>
  <c r="K343"/>
  <c r="K347" s="1"/>
  <c r="K336"/>
  <c r="K338" s="1"/>
  <c r="K329"/>
  <c r="K333" s="1"/>
  <c r="K322"/>
  <c r="K324" s="1"/>
  <c r="K315"/>
  <c r="K319" s="1"/>
  <c r="K299"/>
  <c r="K303" s="1"/>
  <c r="K292"/>
  <c r="K294" s="1"/>
  <c r="K285"/>
  <c r="K289" s="1"/>
  <c r="K269"/>
  <c r="K273" s="1"/>
  <c r="K262"/>
  <c r="K264" s="1"/>
  <c r="K255"/>
  <c r="K259" s="1"/>
  <c r="K248"/>
  <c r="K250" s="1"/>
  <c r="K232"/>
  <c r="K234" s="1"/>
  <c r="K225"/>
  <c r="K229" s="1"/>
  <c r="K218"/>
  <c r="K220" s="1"/>
  <c r="K211"/>
  <c r="K215" s="1"/>
  <c r="K204"/>
  <c r="K206" s="1"/>
  <c r="K197"/>
  <c r="K201" s="1"/>
  <c r="K190"/>
  <c r="K192" s="1"/>
  <c r="K183"/>
  <c r="K187" s="1"/>
  <c r="K176"/>
  <c r="K178" s="1"/>
  <c r="K160"/>
  <c r="K162" s="1"/>
  <c r="K153"/>
  <c r="K157" s="1"/>
  <c r="K146"/>
  <c r="K148" s="1"/>
  <c r="K139"/>
  <c r="K143" s="1"/>
  <c r="K132"/>
  <c r="K134" s="1"/>
  <c r="K116"/>
  <c r="K118" s="1"/>
  <c r="K109"/>
  <c r="K113" s="1"/>
  <c r="K93"/>
  <c r="K97" s="1"/>
  <c r="K86"/>
  <c r="K88" s="1"/>
  <c r="K70"/>
  <c r="K72" s="1"/>
  <c r="K63"/>
  <c r="K67" s="1"/>
  <c r="K47"/>
  <c r="K51" s="1"/>
  <c r="K31"/>
  <c r="K35" s="1"/>
  <c r="K24"/>
  <c r="K26" s="1"/>
  <c r="W427" i="4"/>
  <c r="W426"/>
  <c r="W425"/>
  <c r="W424"/>
  <c r="W423"/>
  <c r="W397"/>
  <c r="W396"/>
  <c r="W395"/>
  <c r="W394"/>
  <c r="W393"/>
  <c r="W392"/>
  <c r="W381"/>
  <c r="W365"/>
  <c r="W364"/>
  <c r="W363"/>
  <c r="W362"/>
  <c r="W361"/>
  <c r="W360"/>
  <c r="Y358" i="5" s="1"/>
  <c r="W314" i="4"/>
  <c r="W313"/>
  <c r="W312"/>
  <c r="W311"/>
  <c r="W310"/>
  <c r="W309"/>
  <c r="Y307" i="5" s="1"/>
  <c r="W284" i="4"/>
  <c r="W283"/>
  <c r="W282"/>
  <c r="W281"/>
  <c r="W280"/>
  <c r="W279"/>
  <c r="W247"/>
  <c r="W246"/>
  <c r="W245"/>
  <c r="W244"/>
  <c r="W243"/>
  <c r="W242"/>
  <c r="W130"/>
  <c r="W129"/>
  <c r="W128"/>
  <c r="W127"/>
  <c r="W126"/>
  <c r="W125"/>
  <c r="W124"/>
  <c r="W106"/>
  <c r="W105"/>
  <c r="W104"/>
  <c r="W103"/>
  <c r="W102"/>
  <c r="W101"/>
  <c r="W83"/>
  <c r="W82"/>
  <c r="W81"/>
  <c r="W80"/>
  <c r="W79"/>
  <c r="W78"/>
  <c r="Y78" i="5" s="1"/>
  <c r="W60" i="4"/>
  <c r="W59"/>
  <c r="W58"/>
  <c r="W57"/>
  <c r="W56"/>
  <c r="W55"/>
  <c r="Y55" i="5" s="1"/>
  <c r="W44" i="4"/>
  <c r="W43"/>
  <c r="W42"/>
  <c r="W41"/>
  <c r="W40"/>
  <c r="W39"/>
  <c r="Y39" i="5" s="1"/>
  <c r="Y43" s="1"/>
  <c r="W21" i="4"/>
  <c r="W20"/>
  <c r="W19"/>
  <c r="W18"/>
  <c r="W17"/>
  <c r="W16"/>
  <c r="Y16" i="5" s="1"/>
  <c r="V443" i="4"/>
  <c r="V442"/>
  <c r="V441"/>
  <c r="V397"/>
  <c r="V396"/>
  <c r="V395"/>
  <c r="V394"/>
  <c r="V393"/>
  <c r="V392"/>
  <c r="X390" i="5" s="1"/>
  <c r="V380" i="4"/>
  <c r="V379"/>
  <c r="V378"/>
  <c r="V377"/>
  <c r="V376"/>
  <c r="X374" i="5" s="1"/>
  <c r="V365" i="4"/>
  <c r="V364"/>
  <c r="V363"/>
  <c r="V362"/>
  <c r="V361"/>
  <c r="V360"/>
  <c r="X358" i="5" s="1"/>
  <c r="V314" i="4"/>
  <c r="V313"/>
  <c r="V312"/>
  <c r="V311"/>
  <c r="V310"/>
  <c r="V309"/>
  <c r="X307" i="5" s="1"/>
  <c r="V284" i="4"/>
  <c r="V283"/>
  <c r="V282"/>
  <c r="V281"/>
  <c r="V280"/>
  <c r="V279"/>
  <c r="X277" i="5" s="1"/>
  <c r="X281" s="1"/>
  <c r="V247" i="4"/>
  <c r="V246"/>
  <c r="V245"/>
  <c r="V244"/>
  <c r="V243"/>
  <c r="V242"/>
  <c r="X240" i="5" s="1"/>
  <c r="X244" s="1"/>
  <c r="V130" i="4"/>
  <c r="V129"/>
  <c r="V128"/>
  <c r="V127"/>
  <c r="V126"/>
  <c r="V125"/>
  <c r="V124"/>
  <c r="X124" i="5" s="1"/>
  <c r="V106" i="4"/>
  <c r="V105"/>
  <c r="V104"/>
  <c r="V103"/>
  <c r="V102"/>
  <c r="V101"/>
  <c r="X101" i="5" s="1"/>
  <c r="V83" i="4"/>
  <c r="V82"/>
  <c r="V81"/>
  <c r="V80"/>
  <c r="V79"/>
  <c r="V78"/>
  <c r="X78" i="5" s="1"/>
  <c r="V60" i="4"/>
  <c r="V55"/>
  <c r="X55" i="5" s="1"/>
  <c r="V59" i="4"/>
  <c r="V58"/>
  <c r="V57"/>
  <c r="V56"/>
  <c r="V44"/>
  <c r="V43"/>
  <c r="V42"/>
  <c r="V41"/>
  <c r="V40"/>
  <c r="V39"/>
  <c r="X39" i="5" s="1"/>
  <c r="V21" i="4"/>
  <c r="V20"/>
  <c r="V19"/>
  <c r="V18"/>
  <c r="V17"/>
  <c r="V16"/>
  <c r="X16" i="5" s="1"/>
  <c r="U443" i="4"/>
  <c r="U442"/>
  <c r="U441"/>
  <c r="U440"/>
  <c r="U439"/>
  <c r="U438"/>
  <c r="W436" i="5" s="1"/>
  <c r="U427" i="4"/>
  <c r="U426"/>
  <c r="U425"/>
  <c r="U424"/>
  <c r="U423"/>
  <c r="U397"/>
  <c r="U396"/>
  <c r="U395"/>
  <c r="U394"/>
  <c r="U392"/>
  <c r="W390" i="5" s="1"/>
  <c r="U381" i="4"/>
  <c r="U380"/>
  <c r="U379"/>
  <c r="U378"/>
  <c r="U377"/>
  <c r="U376"/>
  <c r="W374" i="5" s="1"/>
  <c r="U365" i="4"/>
  <c r="U364"/>
  <c r="U363"/>
  <c r="U362"/>
  <c r="U361"/>
  <c r="U360"/>
  <c r="W358" i="5" s="1"/>
  <c r="U314" i="4"/>
  <c r="U313"/>
  <c r="U312"/>
  <c r="U311"/>
  <c r="U310"/>
  <c r="U309"/>
  <c r="W307" i="5" s="1"/>
  <c r="U284" i="4"/>
  <c r="U283"/>
  <c r="U282"/>
  <c r="U281"/>
  <c r="U280"/>
  <c r="U279"/>
  <c r="W277" i="5" s="1"/>
  <c r="U247" i="4"/>
  <c r="U246"/>
  <c r="U245"/>
  <c r="U244"/>
  <c r="U243"/>
  <c r="U242"/>
  <c r="U130"/>
  <c r="U129"/>
  <c r="U128"/>
  <c r="U127"/>
  <c r="U126"/>
  <c r="U125"/>
  <c r="U124"/>
  <c r="W124" i="5" s="1"/>
  <c r="U106" i="4"/>
  <c r="U105"/>
  <c r="U104"/>
  <c r="U103"/>
  <c r="U102"/>
  <c r="U101"/>
  <c r="W101" i="5" s="1"/>
  <c r="U83" i="4"/>
  <c r="U82"/>
  <c r="U81"/>
  <c r="U80"/>
  <c r="U79"/>
  <c r="U78"/>
  <c r="W78" i="5" s="1"/>
  <c r="U60" i="4"/>
  <c r="U59"/>
  <c r="U58"/>
  <c r="U57"/>
  <c r="U56"/>
  <c r="U55"/>
  <c r="W55" i="5" s="1"/>
  <c r="U44" i="4"/>
  <c r="U43"/>
  <c r="U42"/>
  <c r="U41"/>
  <c r="U40"/>
  <c r="U39"/>
  <c r="W39" i="5" s="1"/>
  <c r="U21" i="4"/>
  <c r="U20"/>
  <c r="U19"/>
  <c r="U18"/>
  <c r="U17"/>
  <c r="U16"/>
  <c r="W16" i="5" s="1"/>
  <c r="T427" i="4"/>
  <c r="T426"/>
  <c r="T425"/>
  <c r="T424"/>
  <c r="T423"/>
  <c r="T397"/>
  <c r="T396"/>
  <c r="T395"/>
  <c r="T394"/>
  <c r="T393"/>
  <c r="T392"/>
  <c r="V390" i="5" s="1"/>
  <c r="T381" i="4"/>
  <c r="T380"/>
  <c r="T379"/>
  <c r="T378"/>
  <c r="T377"/>
  <c r="T376"/>
  <c r="V374" i="5" s="1"/>
  <c r="T365" i="4"/>
  <c r="T364"/>
  <c r="T363"/>
  <c r="T362"/>
  <c r="T361"/>
  <c r="T360"/>
  <c r="V358" i="5" s="1"/>
  <c r="T314" i="4"/>
  <c r="T313"/>
  <c r="T312"/>
  <c r="T311"/>
  <c r="T310"/>
  <c r="T309"/>
  <c r="V307" i="5" s="1"/>
  <c r="T284" i="4"/>
  <c r="T283"/>
  <c r="T282"/>
  <c r="T281"/>
  <c r="T280"/>
  <c r="T279"/>
  <c r="V277" i="5" s="1"/>
  <c r="T247" i="4"/>
  <c r="T246"/>
  <c r="T245"/>
  <c r="T244"/>
  <c r="T243"/>
  <c r="T242"/>
  <c r="V240" i="5" s="1"/>
  <c r="T170" i="4"/>
  <c r="V168" i="5" s="1"/>
  <c r="T130" i="4"/>
  <c r="T129"/>
  <c r="T128"/>
  <c r="T127"/>
  <c r="T126"/>
  <c r="T125"/>
  <c r="T124"/>
  <c r="V124" i="5" s="1"/>
  <c r="T106" i="4"/>
  <c r="T105"/>
  <c r="T104"/>
  <c r="T103"/>
  <c r="T102"/>
  <c r="T101"/>
  <c r="V101" i="5" s="1"/>
  <c r="T83" i="4"/>
  <c r="T82"/>
  <c r="T81"/>
  <c r="T80"/>
  <c r="T79"/>
  <c r="T78"/>
  <c r="V78" i="5" s="1"/>
  <c r="T60" i="4"/>
  <c r="T59"/>
  <c r="T58"/>
  <c r="T57"/>
  <c r="T56"/>
  <c r="T55"/>
  <c r="V55" i="5" s="1"/>
  <c r="T44" i="4"/>
  <c r="T43"/>
  <c r="T42"/>
  <c r="T41"/>
  <c r="T40"/>
  <c r="T39"/>
  <c r="V39" i="5" s="1"/>
  <c r="T21" i="4"/>
  <c r="T20"/>
  <c r="T19"/>
  <c r="T18"/>
  <c r="T17"/>
  <c r="T16"/>
  <c r="V16" i="5" s="1"/>
  <c r="S443" i="4"/>
  <c r="S442"/>
  <c r="S441"/>
  <c r="S427"/>
  <c r="S426"/>
  <c r="S425"/>
  <c r="S424"/>
  <c r="S423"/>
  <c r="S397"/>
  <c r="S396"/>
  <c r="S395"/>
  <c r="S394"/>
  <c r="S393"/>
  <c r="S392"/>
  <c r="U390" i="5" s="1"/>
  <c r="S381" i="4"/>
  <c r="S380"/>
  <c r="S379"/>
  <c r="S378"/>
  <c r="S377"/>
  <c r="S376"/>
  <c r="U374" i="5" s="1"/>
  <c r="U378" s="1"/>
  <c r="S365" i="4"/>
  <c r="S364"/>
  <c r="S363"/>
  <c r="S362"/>
  <c r="S361"/>
  <c r="S360"/>
  <c r="U358" i="5" s="1"/>
  <c r="S314" i="4"/>
  <c r="S313"/>
  <c r="S312"/>
  <c r="S311"/>
  <c r="S310"/>
  <c r="S309"/>
  <c r="U307" i="5" s="1"/>
  <c r="S284" i="4"/>
  <c r="S283"/>
  <c r="S282"/>
  <c r="S281"/>
  <c r="S280"/>
  <c r="S279"/>
  <c r="U277" i="5" s="1"/>
  <c r="S247" i="4"/>
  <c r="S246"/>
  <c r="S245"/>
  <c r="S244"/>
  <c r="S243"/>
  <c r="S242"/>
  <c r="U240" i="5" s="1"/>
  <c r="S175" i="4"/>
  <c r="S174"/>
  <c r="S173"/>
  <c r="S172"/>
  <c r="S171"/>
  <c r="S170"/>
  <c r="U168" i="5" s="1"/>
  <c r="S130" i="4"/>
  <c r="S129"/>
  <c r="S128"/>
  <c r="S127"/>
  <c r="S126"/>
  <c r="S125"/>
  <c r="S124"/>
  <c r="U124" i="5" s="1"/>
  <c r="S106" i="4"/>
  <c r="S105"/>
  <c r="S104"/>
  <c r="S103"/>
  <c r="S102"/>
  <c r="S101"/>
  <c r="U101" i="5" s="1"/>
  <c r="S83" i="4"/>
  <c r="S82"/>
  <c r="S81"/>
  <c r="S80"/>
  <c r="S79"/>
  <c r="S78"/>
  <c r="U78" i="5" s="1"/>
  <c r="S60" i="4"/>
  <c r="S59"/>
  <c r="S58"/>
  <c r="S57"/>
  <c r="S56"/>
  <c r="S55"/>
  <c r="U55" i="5" s="1"/>
  <c r="S44" i="4"/>
  <c r="S43"/>
  <c r="S42"/>
  <c r="S41"/>
  <c r="S40"/>
  <c r="S39"/>
  <c r="U39" i="5" s="1"/>
  <c r="S21" i="4"/>
  <c r="S20"/>
  <c r="S19"/>
  <c r="S18"/>
  <c r="S17"/>
  <c r="S16"/>
  <c r="U16" i="5" s="1"/>
  <c r="R443" i="4"/>
  <c r="R442"/>
  <c r="R441"/>
  <c r="R427"/>
  <c r="R426"/>
  <c r="R425"/>
  <c r="R424"/>
  <c r="R423"/>
  <c r="R397"/>
  <c r="R396"/>
  <c r="R395"/>
  <c r="R394"/>
  <c r="R393"/>
  <c r="R392"/>
  <c r="T390" i="5" s="1"/>
  <c r="R381" i="4"/>
  <c r="R380"/>
  <c r="R379"/>
  <c r="R378"/>
  <c r="R377"/>
  <c r="R376"/>
  <c r="T374" i="5" s="1"/>
  <c r="R365" i="4"/>
  <c r="R364"/>
  <c r="R363"/>
  <c r="R362"/>
  <c r="R360"/>
  <c r="T358" i="5" s="1"/>
  <c r="R361" i="4"/>
  <c r="R314"/>
  <c r="R313"/>
  <c r="R312"/>
  <c r="R311"/>
  <c r="R310"/>
  <c r="R309"/>
  <c r="T307" i="5" s="1"/>
  <c r="R284" i="4"/>
  <c r="R283"/>
  <c r="R282"/>
  <c r="R281"/>
  <c r="R280"/>
  <c r="R279"/>
  <c r="T277" i="5" s="1"/>
  <c r="R247" i="4"/>
  <c r="R246"/>
  <c r="R245"/>
  <c r="R244"/>
  <c r="R243"/>
  <c r="R242"/>
  <c r="R175"/>
  <c r="R174"/>
  <c r="R173"/>
  <c r="R172"/>
  <c r="R171"/>
  <c r="R170"/>
  <c r="T168" i="5" s="1"/>
  <c r="R130" i="4"/>
  <c r="R129"/>
  <c r="R128"/>
  <c r="R127"/>
  <c r="R126"/>
  <c r="R125"/>
  <c r="R124"/>
  <c r="T124" i="5" s="1"/>
  <c r="R106" i="4"/>
  <c r="R105"/>
  <c r="R104"/>
  <c r="R103"/>
  <c r="R102"/>
  <c r="R101"/>
  <c r="T101" i="5" s="1"/>
  <c r="R83" i="4"/>
  <c r="R82"/>
  <c r="R81"/>
  <c r="R80"/>
  <c r="R79"/>
  <c r="R78"/>
  <c r="T78" i="5" s="1"/>
  <c r="T82" s="1"/>
  <c r="R60" i="4"/>
  <c r="R59"/>
  <c r="R58"/>
  <c r="R57"/>
  <c r="R56"/>
  <c r="R55"/>
  <c r="T55" i="5" s="1"/>
  <c r="R44" i="4"/>
  <c r="R43"/>
  <c r="R42"/>
  <c r="R41"/>
  <c r="R40"/>
  <c r="R39"/>
  <c r="T39" i="5" s="1"/>
  <c r="R21" i="4"/>
  <c r="R20"/>
  <c r="R19"/>
  <c r="R18"/>
  <c r="R17"/>
  <c r="R16"/>
  <c r="T16" i="5" s="1"/>
  <c r="Q443" i="4"/>
  <c r="Q442"/>
  <c r="Q441"/>
  <c r="Q440"/>
  <c r="Q439"/>
  <c r="Q438"/>
  <c r="S436" i="5" s="1"/>
  <c r="Q427" i="4"/>
  <c r="Q426"/>
  <c r="Q425"/>
  <c r="Q424"/>
  <c r="Q423"/>
  <c r="Q397"/>
  <c r="Q396"/>
  <c r="Q395"/>
  <c r="Q394"/>
  <c r="Q393"/>
  <c r="Q392"/>
  <c r="S390" i="5" s="1"/>
  <c r="Q381" i="4"/>
  <c r="Q380"/>
  <c r="Q379"/>
  <c r="Q378"/>
  <c r="Q377"/>
  <c r="Q376"/>
  <c r="S374" i="5" s="1"/>
  <c r="Q365" i="4"/>
  <c r="Q364"/>
  <c r="Q363"/>
  <c r="Q362"/>
  <c r="Q361"/>
  <c r="Q360"/>
  <c r="S358" i="5" s="1"/>
  <c r="Q314" i="4"/>
  <c r="Q313"/>
  <c r="Q312"/>
  <c r="Q311"/>
  <c r="Q310"/>
  <c r="Q309"/>
  <c r="S307" i="5" s="1"/>
  <c r="Q284" i="4"/>
  <c r="Q283"/>
  <c r="Q282"/>
  <c r="Q281"/>
  <c r="Q280"/>
  <c r="Q279"/>
  <c r="S277" i="5" s="1"/>
  <c r="Q247" i="4"/>
  <c r="Q246"/>
  <c r="Q245"/>
  <c r="Q244"/>
  <c r="Q243"/>
  <c r="Q242"/>
  <c r="S240" i="5" s="1"/>
  <c r="Q175" i="4"/>
  <c r="Q174"/>
  <c r="Q173"/>
  <c r="Q172"/>
  <c r="Q171"/>
  <c r="Q170"/>
  <c r="S168" i="5" s="1"/>
  <c r="Q130" i="4"/>
  <c r="Q129"/>
  <c r="Q128"/>
  <c r="Q127"/>
  <c r="Q126"/>
  <c r="Q125"/>
  <c r="Q124"/>
  <c r="S124" i="5" s="1"/>
  <c r="Q106" i="4"/>
  <c r="Q105"/>
  <c r="Q104"/>
  <c r="Q103"/>
  <c r="Q102"/>
  <c r="Q101"/>
  <c r="S101" i="5" s="1"/>
  <c r="Q83" i="4"/>
  <c r="Q82"/>
  <c r="Q81"/>
  <c r="Q80"/>
  <c r="Q79"/>
  <c r="Q78"/>
  <c r="S78" i="5" s="1"/>
  <c r="Q60" i="4"/>
  <c r="Q59"/>
  <c r="Q58"/>
  <c r="Q57"/>
  <c r="Q56"/>
  <c r="Q55"/>
  <c r="S55" i="5" s="1"/>
  <c r="Q44" i="4"/>
  <c r="Q43"/>
  <c r="Q42"/>
  <c r="Q41"/>
  <c r="Q40"/>
  <c r="Q39"/>
  <c r="S39" i="5" s="1"/>
  <c r="Q21" i="4"/>
  <c r="Q20"/>
  <c r="Q19"/>
  <c r="Q18"/>
  <c r="Q17"/>
  <c r="Q16"/>
  <c r="S16" i="5" s="1"/>
  <c r="P443" i="4"/>
  <c r="P442"/>
  <c r="P441"/>
  <c r="P440"/>
  <c r="P439"/>
  <c r="P438"/>
  <c r="R436" i="5" s="1"/>
  <c r="P427" i="4"/>
  <c r="P426"/>
  <c r="P425"/>
  <c r="P424"/>
  <c r="P423"/>
  <c r="P397"/>
  <c r="P396"/>
  <c r="P395"/>
  <c r="P394"/>
  <c r="P393"/>
  <c r="P392"/>
  <c r="R390" i="5" s="1"/>
  <c r="P381" i="4"/>
  <c r="P380"/>
  <c r="P379"/>
  <c r="P378"/>
  <c r="P377"/>
  <c r="P376"/>
  <c r="R374" i="5" s="1"/>
  <c r="R378" s="1"/>
  <c r="P365" i="4"/>
  <c r="P364"/>
  <c r="P363"/>
  <c r="P362"/>
  <c r="P361"/>
  <c r="P360"/>
  <c r="R358" i="5" s="1"/>
  <c r="P314" i="4"/>
  <c r="P313"/>
  <c r="P312"/>
  <c r="P311"/>
  <c r="P310"/>
  <c r="P309"/>
  <c r="R307" i="5" s="1"/>
  <c r="P284" i="4"/>
  <c r="P283"/>
  <c r="P282"/>
  <c r="P281"/>
  <c r="P280"/>
  <c r="P279"/>
  <c r="R277" i="5" s="1"/>
  <c r="R281" s="1"/>
  <c r="P247" i="4"/>
  <c r="P246"/>
  <c r="P245"/>
  <c r="P244"/>
  <c r="P243"/>
  <c r="P242"/>
  <c r="P175"/>
  <c r="P174"/>
  <c r="P173"/>
  <c r="P172"/>
  <c r="P171"/>
  <c r="P170"/>
  <c r="R168" i="5" s="1"/>
  <c r="P130" i="4"/>
  <c r="P129"/>
  <c r="P128"/>
  <c r="P127"/>
  <c r="P126"/>
  <c r="P125"/>
  <c r="P124"/>
  <c r="R124" i="5" s="1"/>
  <c r="P106" i="4"/>
  <c r="P105"/>
  <c r="P104"/>
  <c r="P103"/>
  <c r="P102"/>
  <c r="P101"/>
  <c r="R101" i="5" s="1"/>
  <c r="P83" i="4"/>
  <c r="P82"/>
  <c r="P81"/>
  <c r="P80"/>
  <c r="P79"/>
  <c r="P78"/>
  <c r="R78" i="5" s="1"/>
  <c r="P60" i="4"/>
  <c r="P59"/>
  <c r="P58"/>
  <c r="P57"/>
  <c r="P56"/>
  <c r="P55"/>
  <c r="R55" i="5" s="1"/>
  <c r="P44" i="4"/>
  <c r="P43"/>
  <c r="P42"/>
  <c r="P41"/>
  <c r="P40"/>
  <c r="P39"/>
  <c r="R39" i="5" s="1"/>
  <c r="P21" i="4"/>
  <c r="P20"/>
  <c r="P19"/>
  <c r="P18"/>
  <c r="P17"/>
  <c r="P16"/>
  <c r="R16" i="5" s="1"/>
  <c r="O443" i="4"/>
  <c r="O442"/>
  <c r="O441"/>
  <c r="O440"/>
  <c r="O439"/>
  <c r="O438"/>
  <c r="Q436" i="5" s="1"/>
  <c r="O427" i="4"/>
  <c r="O426"/>
  <c r="O425"/>
  <c r="O424"/>
  <c r="O423"/>
  <c r="O397"/>
  <c r="O396"/>
  <c r="O395"/>
  <c r="O394"/>
  <c r="O393"/>
  <c r="O392"/>
  <c r="Q390" i="5" s="1"/>
  <c r="O381" i="4"/>
  <c r="O380"/>
  <c r="O379"/>
  <c r="O378"/>
  <c r="O377"/>
  <c r="O376"/>
  <c r="Q374" i="5" s="1"/>
  <c r="O365" i="4"/>
  <c r="O364"/>
  <c r="O363"/>
  <c r="O362"/>
  <c r="O361"/>
  <c r="O360"/>
  <c r="Q358" i="5" s="1"/>
  <c r="O314" i="4"/>
  <c r="O313"/>
  <c r="O312"/>
  <c r="O311"/>
  <c r="O310"/>
  <c r="O309"/>
  <c r="Q307" i="5" s="1"/>
  <c r="O284" i="4"/>
  <c r="O283"/>
  <c r="O282"/>
  <c r="O281"/>
  <c r="O280"/>
  <c r="O279"/>
  <c r="Q277" i="5" s="1"/>
  <c r="O247" i="4"/>
  <c r="O246"/>
  <c r="O245"/>
  <c r="O244"/>
  <c r="O243"/>
  <c r="O242"/>
  <c r="Q240" i="5" s="1"/>
  <c r="O175" i="4"/>
  <c r="O174"/>
  <c r="O173"/>
  <c r="O172"/>
  <c r="O171"/>
  <c r="O170"/>
  <c r="Q168" i="5" s="1"/>
  <c r="O130" i="4"/>
  <c r="O129"/>
  <c r="O128"/>
  <c r="O127"/>
  <c r="O126"/>
  <c r="O125"/>
  <c r="O124"/>
  <c r="Q124" i="5" s="1"/>
  <c r="O106" i="4"/>
  <c r="O105"/>
  <c r="O104"/>
  <c r="O103"/>
  <c r="O102"/>
  <c r="O101"/>
  <c r="Q101" i="5" s="1"/>
  <c r="O83" i="4"/>
  <c r="O82"/>
  <c r="O81"/>
  <c r="O80"/>
  <c r="O79"/>
  <c r="O78"/>
  <c r="Q78" i="5" s="1"/>
  <c r="O60" i="4"/>
  <c r="O59"/>
  <c r="O58"/>
  <c r="O57"/>
  <c r="O56"/>
  <c r="O55"/>
  <c r="Q55" i="5" s="1"/>
  <c r="O44" i="4"/>
  <c r="O43"/>
  <c r="O42"/>
  <c r="O41"/>
  <c r="O40"/>
  <c r="O39"/>
  <c r="Q39" i="5" s="1"/>
  <c r="Q43" s="1"/>
  <c r="O21" i="4"/>
  <c r="O20"/>
  <c r="O19"/>
  <c r="O18"/>
  <c r="O17"/>
  <c r="O16"/>
  <c r="Q16" i="5" s="1"/>
  <c r="N443" i="4"/>
  <c r="N442"/>
  <c r="N441"/>
  <c r="N440"/>
  <c r="N439"/>
  <c r="N438"/>
  <c r="P436" i="5" s="1"/>
  <c r="N427" i="4"/>
  <c r="N426"/>
  <c r="N425"/>
  <c r="N424"/>
  <c r="N423"/>
  <c r="N397"/>
  <c r="N396"/>
  <c r="N395"/>
  <c r="N394"/>
  <c r="N393"/>
  <c r="N392"/>
  <c r="P390" i="5" s="1"/>
  <c r="N381" i="4"/>
  <c r="N380"/>
  <c r="N379"/>
  <c r="N378"/>
  <c r="N377"/>
  <c r="N376"/>
  <c r="P374" i="5" s="1"/>
  <c r="N365" i="4"/>
  <c r="N364"/>
  <c r="N363"/>
  <c r="N362"/>
  <c r="N361"/>
  <c r="N360"/>
  <c r="P358" i="5" s="1"/>
  <c r="N314" i="4"/>
  <c r="N313"/>
  <c r="N312"/>
  <c r="N311"/>
  <c r="N310"/>
  <c r="N309"/>
  <c r="P307" i="5" s="1"/>
  <c r="N284" i="4"/>
  <c r="N283"/>
  <c r="N282"/>
  <c r="N281"/>
  <c r="N280"/>
  <c r="N279"/>
  <c r="P277" i="5" s="1"/>
  <c r="N247" i="4"/>
  <c r="N246"/>
  <c r="N245"/>
  <c r="N244"/>
  <c r="N243"/>
  <c r="N242"/>
  <c r="P240" i="5" s="1"/>
  <c r="N175" i="4"/>
  <c r="N174"/>
  <c r="N173"/>
  <c r="N172"/>
  <c r="N171"/>
  <c r="N170"/>
  <c r="P168" i="5" s="1"/>
  <c r="N130" i="4"/>
  <c r="N129"/>
  <c r="N128"/>
  <c r="N127"/>
  <c r="N126"/>
  <c r="N125"/>
  <c r="N124"/>
  <c r="P124" i="5" s="1"/>
  <c r="N106" i="4"/>
  <c r="N105"/>
  <c r="N104"/>
  <c r="N103"/>
  <c r="N102"/>
  <c r="N101"/>
  <c r="P101" i="5" s="1"/>
  <c r="N83" i="4"/>
  <c r="N82"/>
  <c r="N81"/>
  <c r="N80"/>
  <c r="N79"/>
  <c r="N78"/>
  <c r="P78" i="5" s="1"/>
  <c r="N60" i="4"/>
  <c r="N59"/>
  <c r="N58"/>
  <c r="N57"/>
  <c r="N56"/>
  <c r="N55"/>
  <c r="P55" i="5" s="1"/>
  <c r="N44" i="4"/>
  <c r="N43"/>
  <c r="N42"/>
  <c r="N41"/>
  <c r="N40"/>
  <c r="N39"/>
  <c r="P39" i="5" s="1"/>
  <c r="P43" s="1"/>
  <c r="N21" i="4"/>
  <c r="N20"/>
  <c r="N19"/>
  <c r="N18"/>
  <c r="N17"/>
  <c r="N16"/>
  <c r="P16" i="5" s="1"/>
  <c r="M427" i="4"/>
  <c r="M426"/>
  <c r="M425"/>
  <c r="M424"/>
  <c r="M423"/>
  <c r="M397"/>
  <c r="M392"/>
  <c r="O390" i="5" s="1"/>
  <c r="M396" i="4"/>
  <c r="M395"/>
  <c r="M394"/>
  <c r="M393"/>
  <c r="M381"/>
  <c r="M380"/>
  <c r="M379"/>
  <c r="M378"/>
  <c r="M377"/>
  <c r="M376"/>
  <c r="O374" i="5" s="1"/>
  <c r="M365" i="4"/>
  <c r="M364"/>
  <c r="M363"/>
  <c r="M362"/>
  <c r="M361"/>
  <c r="M360"/>
  <c r="O358" i="5" s="1"/>
  <c r="M314" i="4"/>
  <c r="M313"/>
  <c r="M312"/>
  <c r="M311"/>
  <c r="M310"/>
  <c r="M309"/>
  <c r="O307" i="5" s="1"/>
  <c r="M284" i="4"/>
  <c r="M283"/>
  <c r="M282"/>
  <c r="M281"/>
  <c r="M280"/>
  <c r="M279"/>
  <c r="O277" i="5" s="1"/>
  <c r="M247" i="4"/>
  <c r="M246"/>
  <c r="M245"/>
  <c r="M244"/>
  <c r="M243"/>
  <c r="M242"/>
  <c r="M175"/>
  <c r="M174"/>
  <c r="M173"/>
  <c r="M172"/>
  <c r="M171"/>
  <c r="M170"/>
  <c r="O168" i="5" s="1"/>
  <c r="M130" i="4"/>
  <c r="M129"/>
  <c r="M128"/>
  <c r="M127"/>
  <c r="M126"/>
  <c r="M125"/>
  <c r="M124"/>
  <c r="O124" i="5" s="1"/>
  <c r="M106" i="4"/>
  <c r="M105"/>
  <c r="M104"/>
  <c r="M103"/>
  <c r="M102"/>
  <c r="M101"/>
  <c r="O101" i="5" s="1"/>
  <c r="M83" i="4"/>
  <c r="M82"/>
  <c r="M81"/>
  <c r="M80"/>
  <c r="M79"/>
  <c r="M78"/>
  <c r="O78" i="5" s="1"/>
  <c r="M60" i="4"/>
  <c r="M59"/>
  <c r="M58"/>
  <c r="M57"/>
  <c r="M56"/>
  <c r="M55"/>
  <c r="O55" i="5" s="1"/>
  <c r="M44" i="4"/>
  <c r="M43"/>
  <c r="M42"/>
  <c r="M41"/>
  <c r="M40"/>
  <c r="M39"/>
  <c r="O39" i="5" s="1"/>
  <c r="M21" i="4"/>
  <c r="M20"/>
  <c r="M19"/>
  <c r="M18"/>
  <c r="M17"/>
  <c r="M16"/>
  <c r="O16" i="5" s="1"/>
  <c r="L443" i="4"/>
  <c r="L442"/>
  <c r="L441"/>
  <c r="L440"/>
  <c r="L439"/>
  <c r="L438"/>
  <c r="N436" i="5" s="1"/>
  <c r="L427" i="4"/>
  <c r="L426"/>
  <c r="L425"/>
  <c r="L424"/>
  <c r="L423"/>
  <c r="L397"/>
  <c r="L396"/>
  <c r="L395"/>
  <c r="L394"/>
  <c r="L393"/>
  <c r="L392"/>
  <c r="N390" i="5" s="1"/>
  <c r="L381" i="4"/>
  <c r="L380"/>
  <c r="L379"/>
  <c r="L378"/>
  <c r="L377"/>
  <c r="L376"/>
  <c r="N374" i="5" s="1"/>
  <c r="L365" i="4"/>
  <c r="L364"/>
  <c r="L363"/>
  <c r="L362"/>
  <c r="L361"/>
  <c r="L360"/>
  <c r="N358" i="5" s="1"/>
  <c r="L314" i="4"/>
  <c r="L313"/>
  <c r="L312"/>
  <c r="L311"/>
  <c r="L310"/>
  <c r="L309"/>
  <c r="N307" i="5" s="1"/>
  <c r="L284" i="4"/>
  <c r="L283"/>
  <c r="L282"/>
  <c r="L281"/>
  <c r="L280"/>
  <c r="L279"/>
  <c r="N277" i="5" s="1"/>
  <c r="L247" i="4"/>
  <c r="L246"/>
  <c r="L245"/>
  <c r="L244"/>
  <c r="L243"/>
  <c r="L242"/>
  <c r="N240" i="5" s="1"/>
  <c r="L175" i="4"/>
  <c r="L174"/>
  <c r="L173"/>
  <c r="L172"/>
  <c r="L171"/>
  <c r="L170"/>
  <c r="N168" i="5" s="1"/>
  <c r="L130" i="4"/>
  <c r="L129"/>
  <c r="L128"/>
  <c r="L127"/>
  <c r="L126"/>
  <c r="L125"/>
  <c r="L124"/>
  <c r="N124" i="5" s="1"/>
  <c r="L106" i="4"/>
  <c r="L105"/>
  <c r="L104"/>
  <c r="L103"/>
  <c r="L102"/>
  <c r="L101"/>
  <c r="N101" i="5" s="1"/>
  <c r="L83" i="4"/>
  <c r="L82"/>
  <c r="L81"/>
  <c r="L80"/>
  <c r="L79"/>
  <c r="L78"/>
  <c r="N78" i="5" s="1"/>
  <c r="L60" i="4"/>
  <c r="L59"/>
  <c r="L58"/>
  <c r="L57"/>
  <c r="L56"/>
  <c r="L55"/>
  <c r="N55" i="5" s="1"/>
  <c r="L44" i="4"/>
  <c r="L43"/>
  <c r="L42"/>
  <c r="L41"/>
  <c r="L40"/>
  <c r="L39"/>
  <c r="N39" i="5" s="1"/>
  <c r="L21" i="4"/>
  <c r="L20"/>
  <c r="L19"/>
  <c r="L18"/>
  <c r="L17"/>
  <c r="L16"/>
  <c r="N16" i="5" s="1"/>
  <c r="K443" i="4"/>
  <c r="K442"/>
  <c r="K441"/>
  <c r="K440"/>
  <c r="K439"/>
  <c r="K438"/>
  <c r="M436" i="5" s="1"/>
  <c r="K397" i="4"/>
  <c r="K392"/>
  <c r="M390" i="5" s="1"/>
  <c r="K396" i="4"/>
  <c r="K395"/>
  <c r="K394"/>
  <c r="K393"/>
  <c r="K381"/>
  <c r="K380"/>
  <c r="K379"/>
  <c r="K378"/>
  <c r="K377"/>
  <c r="K376"/>
  <c r="M374" i="5" s="1"/>
  <c r="K365" i="4"/>
  <c r="K364"/>
  <c r="K363"/>
  <c r="K362"/>
  <c r="K361"/>
  <c r="K360"/>
  <c r="M358" i="5" s="1"/>
  <c r="K314" i="4"/>
  <c r="K313"/>
  <c r="K312"/>
  <c r="K311"/>
  <c r="K310"/>
  <c r="K309"/>
  <c r="M307" i="5" s="1"/>
  <c r="K284" i="4"/>
  <c r="K283"/>
  <c r="K282"/>
  <c r="K281"/>
  <c r="K280"/>
  <c r="K279"/>
  <c r="M277" i="5" s="1"/>
  <c r="K247" i="4"/>
  <c r="K246"/>
  <c r="K245"/>
  <c r="K244"/>
  <c r="K243"/>
  <c r="K242"/>
  <c r="M240" i="5" s="1"/>
  <c r="K175" i="4"/>
  <c r="K174"/>
  <c r="K173"/>
  <c r="K172"/>
  <c r="K171"/>
  <c r="K170"/>
  <c r="M168" i="5" s="1"/>
  <c r="K130" i="4"/>
  <c r="K129"/>
  <c r="K128"/>
  <c r="K127"/>
  <c r="K126"/>
  <c r="K125"/>
  <c r="K124"/>
  <c r="M124" i="5" s="1"/>
  <c r="K106" i="4"/>
  <c r="K105"/>
  <c r="K104"/>
  <c r="K103"/>
  <c r="K102"/>
  <c r="K101"/>
  <c r="M101" i="5" s="1"/>
  <c r="K83" i="4"/>
  <c r="K82"/>
  <c r="K81"/>
  <c r="K80"/>
  <c r="K79"/>
  <c r="K78"/>
  <c r="M78" i="5" s="1"/>
  <c r="K60" i="4"/>
  <c r="K59"/>
  <c r="K58"/>
  <c r="K57"/>
  <c r="K56"/>
  <c r="K55"/>
  <c r="M55" i="5" s="1"/>
  <c r="K44" i="4"/>
  <c r="K43"/>
  <c r="K42"/>
  <c r="K41"/>
  <c r="K40"/>
  <c r="K39"/>
  <c r="M39" i="5" s="1"/>
  <c r="K21" i="4"/>
  <c r="K20"/>
  <c r="K19"/>
  <c r="K18"/>
  <c r="K17"/>
  <c r="K16"/>
  <c r="M16" i="5" s="1"/>
  <c r="J443" i="4"/>
  <c r="J442"/>
  <c r="J441"/>
  <c r="J440"/>
  <c r="J439"/>
  <c r="J438"/>
  <c r="L436" i="5" s="1"/>
  <c r="J427" i="4"/>
  <c r="J426"/>
  <c r="J425"/>
  <c r="J424"/>
  <c r="J423"/>
  <c r="J422"/>
  <c r="L420" i="5" s="1"/>
  <c r="L424" s="1"/>
  <c r="J397" i="4"/>
  <c r="J396"/>
  <c r="J395"/>
  <c r="J394"/>
  <c r="J393"/>
  <c r="J392"/>
  <c r="L390" i="5" s="1"/>
  <c r="J381" i="4"/>
  <c r="J380"/>
  <c r="J379"/>
  <c r="J378"/>
  <c r="J377"/>
  <c r="J376"/>
  <c r="L374" i="5" s="1"/>
  <c r="J365" i="4"/>
  <c r="J364"/>
  <c r="J363"/>
  <c r="J362"/>
  <c r="J361"/>
  <c r="J360"/>
  <c r="L358" i="5" s="1"/>
  <c r="J314" i="4"/>
  <c r="J313"/>
  <c r="J312"/>
  <c r="J311"/>
  <c r="J310"/>
  <c r="J309"/>
  <c r="L307" i="5" s="1"/>
  <c r="J284" i="4"/>
  <c r="J283"/>
  <c r="J282"/>
  <c r="J281"/>
  <c r="J280"/>
  <c r="J279"/>
  <c r="L277" i="5" s="1"/>
  <c r="J247" i="4"/>
  <c r="J246"/>
  <c r="J245"/>
  <c r="J244"/>
  <c r="J243"/>
  <c r="J242"/>
  <c r="L240" i="5" s="1"/>
  <c r="J175" i="4"/>
  <c r="J174"/>
  <c r="J173"/>
  <c r="J172"/>
  <c r="J171"/>
  <c r="J170"/>
  <c r="L168" i="5" s="1"/>
  <c r="J130" i="4"/>
  <c r="J129"/>
  <c r="J128"/>
  <c r="J127"/>
  <c r="J126"/>
  <c r="J125"/>
  <c r="J124"/>
  <c r="L124" i="5" s="1"/>
  <c r="J106" i="4"/>
  <c r="J105"/>
  <c r="J104"/>
  <c r="J103"/>
  <c r="J102"/>
  <c r="J101"/>
  <c r="L101" i="5" s="1"/>
  <c r="J83" i="4"/>
  <c r="J82"/>
  <c r="J81"/>
  <c r="J80"/>
  <c r="J79"/>
  <c r="J78"/>
  <c r="L78" i="5" s="1"/>
  <c r="J60" i="4"/>
  <c r="J59"/>
  <c r="J58"/>
  <c r="J57"/>
  <c r="J56"/>
  <c r="J55"/>
  <c r="L55" i="5" s="1"/>
  <c r="J44" i="4"/>
  <c r="J43"/>
  <c r="J42"/>
  <c r="J41"/>
  <c r="J40"/>
  <c r="J39"/>
  <c r="L39" i="5" s="1"/>
  <c r="J21" i="4"/>
  <c r="J20"/>
  <c r="J19"/>
  <c r="J18"/>
  <c r="J17"/>
  <c r="J16"/>
  <c r="L16" i="5" s="1"/>
  <c r="I443" i="4"/>
  <c r="I442"/>
  <c r="I441"/>
  <c r="I440"/>
  <c r="I439"/>
  <c r="I438"/>
  <c r="K436" i="5" s="1"/>
  <c r="I427" i="4"/>
  <c r="I426"/>
  <c r="I425"/>
  <c r="I424"/>
  <c r="I423"/>
  <c r="I422"/>
  <c r="K420" i="5" s="1"/>
  <c r="I397" i="4"/>
  <c r="I396"/>
  <c r="I395"/>
  <c r="I394"/>
  <c r="I393"/>
  <c r="I392"/>
  <c r="K390" i="5" s="1"/>
  <c r="I381" i="4"/>
  <c r="I380"/>
  <c r="I379"/>
  <c r="I378"/>
  <c r="I377"/>
  <c r="I376"/>
  <c r="K374" i="5" s="1"/>
  <c r="I365" i="4"/>
  <c r="I364"/>
  <c r="I363"/>
  <c r="I362"/>
  <c r="I361"/>
  <c r="I360"/>
  <c r="K358" i="5" s="1"/>
  <c r="K362" s="1"/>
  <c r="I314" i="4"/>
  <c r="I313"/>
  <c r="I312"/>
  <c r="I311"/>
  <c r="I310"/>
  <c r="I309"/>
  <c r="K307" i="5" s="1"/>
  <c r="I284" i="4"/>
  <c r="I283"/>
  <c r="I282"/>
  <c r="I281"/>
  <c r="I280"/>
  <c r="I279"/>
  <c r="K277" i="5" s="1"/>
  <c r="I247" i="4"/>
  <c r="I246"/>
  <c r="I245"/>
  <c r="I244"/>
  <c r="I243"/>
  <c r="I242"/>
  <c r="K240" i="5" s="1"/>
  <c r="I175" i="4"/>
  <c r="I174"/>
  <c r="I173"/>
  <c r="I172"/>
  <c r="I171"/>
  <c r="I170"/>
  <c r="K168" i="5" s="1"/>
  <c r="I130" i="4"/>
  <c r="I129"/>
  <c r="I128"/>
  <c r="I127"/>
  <c r="I126"/>
  <c r="I125"/>
  <c r="I124"/>
  <c r="K124" i="5" s="1"/>
  <c r="I106" i="4"/>
  <c r="I105"/>
  <c r="I104"/>
  <c r="I103"/>
  <c r="I102"/>
  <c r="I101"/>
  <c r="K101" i="5" s="1"/>
  <c r="I83" i="4"/>
  <c r="I82"/>
  <c r="I81"/>
  <c r="I80"/>
  <c r="I79"/>
  <c r="I78"/>
  <c r="K78" i="5" s="1"/>
  <c r="I60" i="4"/>
  <c r="I59"/>
  <c r="I58"/>
  <c r="I57"/>
  <c r="I56"/>
  <c r="I55"/>
  <c r="K55" i="5" s="1"/>
  <c r="I44" i="4"/>
  <c r="I43"/>
  <c r="I42"/>
  <c r="I41"/>
  <c r="I40"/>
  <c r="I39"/>
  <c r="K39" i="5" s="1"/>
  <c r="I21" i="4"/>
  <c r="I20"/>
  <c r="I19"/>
  <c r="I18"/>
  <c r="I17"/>
  <c r="I16"/>
  <c r="K16" i="5" s="1"/>
  <c r="E129" i="4"/>
  <c r="F129"/>
  <c r="G129"/>
  <c r="H129"/>
  <c r="D129"/>
  <c r="H242"/>
  <c r="J240" i="5" s="1"/>
  <c r="H243" i="4"/>
  <c r="H244"/>
  <c r="H245"/>
  <c r="H246"/>
  <c r="H247"/>
  <c r="C443" i="5"/>
  <c r="B443" s="1"/>
  <c r="C435"/>
  <c r="B435" s="1"/>
  <c r="C427"/>
  <c r="C428" s="1"/>
  <c r="C429" s="1"/>
  <c r="B429" s="1"/>
  <c r="C419"/>
  <c r="B419" s="1"/>
  <c r="C411"/>
  <c r="C412" s="1"/>
  <c r="C413" s="1"/>
  <c r="C414" s="1"/>
  <c r="C404"/>
  <c r="B404" s="1"/>
  <c r="C397"/>
  <c r="B397" s="1"/>
  <c r="C389"/>
  <c r="B389" s="1"/>
  <c r="C381"/>
  <c r="B381" s="1"/>
  <c r="C373"/>
  <c r="B373" s="1"/>
  <c r="C365"/>
  <c r="B365" s="1"/>
  <c r="C357"/>
  <c r="C358" s="1"/>
  <c r="C349"/>
  <c r="B349" s="1"/>
  <c r="C342"/>
  <c r="B342" s="1"/>
  <c r="C335"/>
  <c r="B335" s="1"/>
  <c r="C328"/>
  <c r="B328" s="1"/>
  <c r="C321"/>
  <c r="B321" s="1"/>
  <c r="C314"/>
  <c r="B314" s="1"/>
  <c r="C306"/>
  <c r="C307" s="1"/>
  <c r="C298"/>
  <c r="B298" s="1"/>
  <c r="C291"/>
  <c r="B291" s="1"/>
  <c r="C284"/>
  <c r="B284" s="1"/>
  <c r="C276"/>
  <c r="B276" s="1"/>
  <c r="C268"/>
  <c r="B268" s="1"/>
  <c r="C261"/>
  <c r="B261" s="1"/>
  <c r="C254"/>
  <c r="B254" s="1"/>
  <c r="C247"/>
  <c r="B247" s="1"/>
  <c r="C239"/>
  <c r="C240" s="1"/>
  <c r="C231"/>
  <c r="B231" s="1"/>
  <c r="C224"/>
  <c r="B224" s="1"/>
  <c r="C217"/>
  <c r="C218" s="1"/>
  <c r="C210"/>
  <c r="C211" s="1"/>
  <c r="C203"/>
  <c r="B203" s="1"/>
  <c r="C196"/>
  <c r="C197" s="1"/>
  <c r="C189"/>
  <c r="B189" s="1"/>
  <c r="C182"/>
  <c r="B182" s="1"/>
  <c r="C175"/>
  <c r="B175" s="1"/>
  <c r="C167"/>
  <c r="C168" s="1"/>
  <c r="C159"/>
  <c r="B159" s="1"/>
  <c r="C152"/>
  <c r="C153" s="1"/>
  <c r="C145"/>
  <c r="B145" s="1"/>
  <c r="C138"/>
  <c r="B138" s="1"/>
  <c r="C131"/>
  <c r="B131" s="1"/>
  <c r="C123"/>
  <c r="B123" s="1"/>
  <c r="C115"/>
  <c r="B115" s="1"/>
  <c r="C108"/>
  <c r="C109" s="1"/>
  <c r="B109" s="1"/>
  <c r="C100"/>
  <c r="B100" s="1"/>
  <c r="C92"/>
  <c r="C93" s="1"/>
  <c r="B93" s="1"/>
  <c r="C85"/>
  <c r="B85" s="1"/>
  <c r="C77"/>
  <c r="C78" s="1"/>
  <c r="C69"/>
  <c r="B69" s="1"/>
  <c r="C62"/>
  <c r="B62" s="1"/>
  <c r="C54"/>
  <c r="C55" s="1"/>
  <c r="C46"/>
  <c r="B46" s="1"/>
  <c r="C38"/>
  <c r="C39" s="1"/>
  <c r="C30"/>
  <c r="B30" s="1"/>
  <c r="C23"/>
  <c r="B23" s="1"/>
  <c r="C15"/>
  <c r="B15" s="1"/>
  <c r="C7"/>
  <c r="C8" s="1"/>
  <c r="J444"/>
  <c r="J445" s="1"/>
  <c r="I444"/>
  <c r="I446" s="1"/>
  <c r="H444"/>
  <c r="H447" s="1"/>
  <c r="G444"/>
  <c r="G447" s="1"/>
  <c r="F444"/>
  <c r="F449" s="1"/>
  <c r="J428"/>
  <c r="J431" s="1"/>
  <c r="I428"/>
  <c r="I431" s="1"/>
  <c r="H428"/>
  <c r="H433" s="1"/>
  <c r="G428"/>
  <c r="G430" s="1"/>
  <c r="F428"/>
  <c r="F430" s="1"/>
  <c r="J412"/>
  <c r="J413" s="1"/>
  <c r="I412"/>
  <c r="I414" s="1"/>
  <c r="H412"/>
  <c r="H414" s="1"/>
  <c r="G412"/>
  <c r="G416" s="1"/>
  <c r="F412"/>
  <c r="F417" s="1"/>
  <c r="J405"/>
  <c r="J406" s="1"/>
  <c r="I405"/>
  <c r="I406" s="1"/>
  <c r="H405"/>
  <c r="H407" s="1"/>
  <c r="G405"/>
  <c r="G409" s="1"/>
  <c r="F405"/>
  <c r="F410" s="1"/>
  <c r="J398"/>
  <c r="J403" s="1"/>
  <c r="I398"/>
  <c r="I400" s="1"/>
  <c r="H398"/>
  <c r="H401" s="1"/>
  <c r="G398"/>
  <c r="G401" s="1"/>
  <c r="F398"/>
  <c r="F402" s="1"/>
  <c r="J382"/>
  <c r="J387" s="1"/>
  <c r="I382"/>
  <c r="I387" s="1"/>
  <c r="H382"/>
  <c r="H384" s="1"/>
  <c r="G382"/>
  <c r="G386" s="1"/>
  <c r="F382"/>
  <c r="F386" s="1"/>
  <c r="J366"/>
  <c r="J369" s="1"/>
  <c r="I366"/>
  <c r="I369" s="1"/>
  <c r="H366"/>
  <c r="H371" s="1"/>
  <c r="G366"/>
  <c r="G367" s="1"/>
  <c r="F366"/>
  <c r="F370" s="1"/>
  <c r="J350"/>
  <c r="J355" s="1"/>
  <c r="I350"/>
  <c r="I355" s="1"/>
  <c r="H350"/>
  <c r="H352" s="1"/>
  <c r="G350"/>
  <c r="G353" s="1"/>
  <c r="F350"/>
  <c r="F354" s="1"/>
  <c r="J343"/>
  <c r="J348" s="1"/>
  <c r="I343"/>
  <c r="I348" s="1"/>
  <c r="H343"/>
  <c r="H346" s="1"/>
  <c r="G343"/>
  <c r="G347" s="1"/>
  <c r="F343"/>
  <c r="F347" s="1"/>
  <c r="J336"/>
  <c r="J337" s="1"/>
  <c r="I336"/>
  <c r="I341" s="1"/>
  <c r="H336"/>
  <c r="H339" s="1"/>
  <c r="G336"/>
  <c r="G341" s="1"/>
  <c r="F336"/>
  <c r="F340" s="1"/>
  <c r="J329"/>
  <c r="J330" s="1"/>
  <c r="I329"/>
  <c r="I334" s="1"/>
  <c r="H329"/>
  <c r="H332" s="1"/>
  <c r="G329"/>
  <c r="G332" s="1"/>
  <c r="F329"/>
  <c r="F334" s="1"/>
  <c r="J322"/>
  <c r="J327" s="1"/>
  <c r="I322"/>
  <c r="I324" s="1"/>
  <c r="H322"/>
  <c r="H325" s="1"/>
  <c r="G322"/>
  <c r="G326" s="1"/>
  <c r="F322"/>
  <c r="F326" s="1"/>
  <c r="J315"/>
  <c r="J320" s="1"/>
  <c r="I315"/>
  <c r="I317" s="1"/>
  <c r="H315"/>
  <c r="H317" s="1"/>
  <c r="G315"/>
  <c r="G318" s="1"/>
  <c r="F315"/>
  <c r="F319" s="1"/>
  <c r="J299"/>
  <c r="J301" s="1"/>
  <c r="I299"/>
  <c r="I301" s="1"/>
  <c r="H299"/>
  <c r="H301" s="1"/>
  <c r="G299"/>
  <c r="G301" s="1"/>
  <c r="F299"/>
  <c r="F301" s="1"/>
  <c r="J292"/>
  <c r="J294" s="1"/>
  <c r="I292"/>
  <c r="I294" s="1"/>
  <c r="H292"/>
  <c r="H295" s="1"/>
  <c r="G292"/>
  <c r="G294" s="1"/>
  <c r="F292"/>
  <c r="F294" s="1"/>
  <c r="J285"/>
  <c r="J287" s="1"/>
  <c r="I285"/>
  <c r="I287" s="1"/>
  <c r="H285"/>
  <c r="H288" s="1"/>
  <c r="G285"/>
  <c r="G287" s="1"/>
  <c r="F285"/>
  <c r="F288" s="1"/>
  <c r="J269"/>
  <c r="J272" s="1"/>
  <c r="I269"/>
  <c r="I271" s="1"/>
  <c r="H269"/>
  <c r="H270" s="1"/>
  <c r="G269"/>
  <c r="G273" s="1"/>
  <c r="F269"/>
  <c r="F274" s="1"/>
  <c r="J262"/>
  <c r="J267" s="1"/>
  <c r="I262"/>
  <c r="I267" s="1"/>
  <c r="H262"/>
  <c r="H265" s="1"/>
  <c r="G262"/>
  <c r="G266" s="1"/>
  <c r="F262"/>
  <c r="F267" s="1"/>
  <c r="J255"/>
  <c r="J259" s="1"/>
  <c r="I255"/>
  <c r="I260" s="1"/>
  <c r="H255"/>
  <c r="H256" s="1"/>
  <c r="G255"/>
  <c r="G259" s="1"/>
  <c r="F255"/>
  <c r="F257" s="1"/>
  <c r="J248"/>
  <c r="J249" s="1"/>
  <c r="I248"/>
  <c r="I249" s="1"/>
  <c r="H248"/>
  <c r="H250" s="1"/>
  <c r="G248"/>
  <c r="G253" s="1"/>
  <c r="F248"/>
  <c r="F252" s="1"/>
  <c r="J232"/>
  <c r="J233" s="1"/>
  <c r="I232"/>
  <c r="I233" s="1"/>
  <c r="H232"/>
  <c r="H234" s="1"/>
  <c r="G232"/>
  <c r="G235" s="1"/>
  <c r="F232"/>
  <c r="F237" s="1"/>
  <c r="J225"/>
  <c r="J230" s="1"/>
  <c r="I225"/>
  <c r="I227" s="1"/>
  <c r="H225"/>
  <c r="H227" s="1"/>
  <c r="G225"/>
  <c r="G228" s="1"/>
  <c r="F225"/>
  <c r="F229" s="1"/>
  <c r="J218"/>
  <c r="J219" s="1"/>
  <c r="I218"/>
  <c r="I223" s="1"/>
  <c r="H218"/>
  <c r="H223" s="1"/>
  <c r="G218"/>
  <c r="G222" s="1"/>
  <c r="F218"/>
  <c r="F223" s="1"/>
  <c r="J211"/>
  <c r="J212" s="1"/>
  <c r="I211"/>
  <c r="I216" s="1"/>
  <c r="H211"/>
  <c r="H213" s="1"/>
  <c r="G211"/>
  <c r="G214" s="1"/>
  <c r="F211"/>
  <c r="F216" s="1"/>
  <c r="J204"/>
  <c r="J209" s="1"/>
  <c r="I204"/>
  <c r="I209" s="1"/>
  <c r="H204"/>
  <c r="H207" s="1"/>
  <c r="G204"/>
  <c r="G208" s="1"/>
  <c r="F204"/>
  <c r="F208" s="1"/>
  <c r="J197"/>
  <c r="J202" s="1"/>
  <c r="I197"/>
  <c r="I202" s="1"/>
  <c r="H197"/>
  <c r="H199" s="1"/>
  <c r="G197"/>
  <c r="G200" s="1"/>
  <c r="F197"/>
  <c r="F201" s="1"/>
  <c r="J190"/>
  <c r="J194" s="1"/>
  <c r="I190"/>
  <c r="I191" s="1"/>
  <c r="H190"/>
  <c r="H193" s="1"/>
  <c r="G190"/>
  <c r="G194" s="1"/>
  <c r="F190"/>
  <c r="F193" s="1"/>
  <c r="J183"/>
  <c r="J188" s="1"/>
  <c r="I183"/>
  <c r="I188" s="1"/>
  <c r="H183"/>
  <c r="H186" s="1"/>
  <c r="G183"/>
  <c r="G186" s="1"/>
  <c r="F183"/>
  <c r="F187" s="1"/>
  <c r="J176"/>
  <c r="J181" s="1"/>
  <c r="I176"/>
  <c r="I181" s="1"/>
  <c r="H176"/>
  <c r="H179" s="1"/>
  <c r="G176"/>
  <c r="G179" s="1"/>
  <c r="F176"/>
  <c r="F180" s="1"/>
  <c r="J160"/>
  <c r="J161" s="1"/>
  <c r="I160"/>
  <c r="I162" s="1"/>
  <c r="H160"/>
  <c r="H163" s="1"/>
  <c r="G160"/>
  <c r="G164" s="1"/>
  <c r="F160"/>
  <c r="F165" s="1"/>
  <c r="J153"/>
  <c r="J156" s="1"/>
  <c r="I153"/>
  <c r="I158" s="1"/>
  <c r="H153"/>
  <c r="H155" s="1"/>
  <c r="G153"/>
  <c r="G157" s="1"/>
  <c r="F153"/>
  <c r="F158" s="1"/>
  <c r="J146"/>
  <c r="J148" s="1"/>
  <c r="I146"/>
  <c r="I151" s="1"/>
  <c r="H146"/>
  <c r="H149" s="1"/>
  <c r="G146"/>
  <c r="G150" s="1"/>
  <c r="F146"/>
  <c r="F151" s="1"/>
  <c r="J139"/>
  <c r="J144" s="1"/>
  <c r="I139"/>
  <c r="I142" s="1"/>
  <c r="H139"/>
  <c r="H141" s="1"/>
  <c r="G139"/>
  <c r="G144" s="1"/>
  <c r="F139"/>
  <c r="F143" s="1"/>
  <c r="J132"/>
  <c r="J133" s="1"/>
  <c r="I132"/>
  <c r="I134" s="1"/>
  <c r="H132"/>
  <c r="H136" s="1"/>
  <c r="G132"/>
  <c r="G136" s="1"/>
  <c r="F132"/>
  <c r="F135" s="1"/>
  <c r="J116"/>
  <c r="J117" s="1"/>
  <c r="I116"/>
  <c r="I121" s="1"/>
  <c r="H116"/>
  <c r="H119" s="1"/>
  <c r="G116"/>
  <c r="G120" s="1"/>
  <c r="F116"/>
  <c r="F118" s="1"/>
  <c r="J109"/>
  <c r="J114" s="1"/>
  <c r="I109"/>
  <c r="I113" s="1"/>
  <c r="H109"/>
  <c r="H113" s="1"/>
  <c r="G109"/>
  <c r="G111" s="1"/>
  <c r="F109"/>
  <c r="F112" s="1"/>
  <c r="J93"/>
  <c r="J95" s="1"/>
  <c r="I93"/>
  <c r="I97" s="1"/>
  <c r="H93"/>
  <c r="H94" s="1"/>
  <c r="G93"/>
  <c r="G98" s="1"/>
  <c r="F93"/>
  <c r="F96" s="1"/>
  <c r="J86"/>
  <c r="J88" s="1"/>
  <c r="I86"/>
  <c r="I91" s="1"/>
  <c r="H86"/>
  <c r="H90" s="1"/>
  <c r="G86"/>
  <c r="G88" s="1"/>
  <c r="F86"/>
  <c r="F88" s="1"/>
  <c r="J70"/>
  <c r="J72" s="1"/>
  <c r="I70"/>
  <c r="I74" s="1"/>
  <c r="H70"/>
  <c r="H75" s="1"/>
  <c r="G70"/>
  <c r="G72" s="1"/>
  <c r="F70"/>
  <c r="F71" s="1"/>
  <c r="J63"/>
  <c r="J65" s="1"/>
  <c r="I63"/>
  <c r="I64" s="1"/>
  <c r="H63"/>
  <c r="H67" s="1"/>
  <c r="G63"/>
  <c r="G64" s="1"/>
  <c r="F63"/>
  <c r="F64" s="1"/>
  <c r="J47"/>
  <c r="J52" s="1"/>
  <c r="I47"/>
  <c r="I49" s="1"/>
  <c r="H47"/>
  <c r="H51" s="1"/>
  <c r="G47"/>
  <c r="G52" s="1"/>
  <c r="F47"/>
  <c r="F49" s="1"/>
  <c r="J31"/>
  <c r="J34" s="1"/>
  <c r="I31"/>
  <c r="I35" s="1"/>
  <c r="H31"/>
  <c r="H32" s="1"/>
  <c r="G31"/>
  <c r="G36" s="1"/>
  <c r="F31"/>
  <c r="F33" s="1"/>
  <c r="J24"/>
  <c r="J29" s="1"/>
  <c r="I24"/>
  <c r="I26" s="1"/>
  <c r="H24"/>
  <c r="H27" s="1"/>
  <c r="G24"/>
  <c r="G28" s="1"/>
  <c r="F24"/>
  <c r="F29" s="1"/>
  <c r="T221"/>
  <c r="W33"/>
  <c r="W110"/>
  <c r="C374"/>
  <c r="B374" s="1"/>
  <c r="C269"/>
  <c r="C270" s="1"/>
  <c r="C86"/>
  <c r="B86" s="1"/>
  <c r="B357"/>
  <c r="B239"/>
  <c r="B54"/>
  <c r="M111"/>
  <c r="C390"/>
  <c r="B390" s="1"/>
  <c r="C285"/>
  <c r="C286" s="1"/>
  <c r="B286" s="1"/>
  <c r="C183"/>
  <c r="C184" s="1"/>
  <c r="B77"/>
  <c r="O110"/>
  <c r="C336"/>
  <c r="M114"/>
  <c r="U133"/>
  <c r="T223"/>
  <c r="N28"/>
  <c r="C132"/>
  <c r="B132"/>
  <c r="C146"/>
  <c r="C147"/>
  <c r="C160"/>
  <c r="C161"/>
  <c r="C47"/>
  <c r="C48"/>
  <c r="C63"/>
  <c r="B63"/>
  <c r="C70"/>
  <c r="B92"/>
  <c r="C87"/>
  <c r="C116"/>
  <c r="C117" s="1"/>
  <c r="B117" s="1"/>
  <c r="B108"/>
  <c r="C139"/>
  <c r="C140" s="1"/>
  <c r="B152"/>
  <c r="C225"/>
  <c r="B225" s="1"/>
  <c r="C176"/>
  <c r="C177" s="1"/>
  <c r="B210"/>
  <c r="B196"/>
  <c r="C232"/>
  <c r="C233" s="1"/>
  <c r="C204"/>
  <c r="B217"/>
  <c r="C190"/>
  <c r="B190" s="1"/>
  <c r="B183"/>
  <c r="C255"/>
  <c r="C256"/>
  <c r="C262"/>
  <c r="C263"/>
  <c r="C248"/>
  <c r="C249"/>
  <c r="B269"/>
  <c r="C292"/>
  <c r="C293" s="1"/>
  <c r="B293" s="1"/>
  <c r="C299"/>
  <c r="B299" s="1"/>
  <c r="B285"/>
  <c r="C350"/>
  <c r="C329"/>
  <c r="C330" s="1"/>
  <c r="C331" s="1"/>
  <c r="B331" s="1"/>
  <c r="C315"/>
  <c r="C316" s="1"/>
  <c r="C322"/>
  <c r="C343"/>
  <c r="B343"/>
  <c r="C366"/>
  <c r="C367"/>
  <c r="C382"/>
  <c r="B382"/>
  <c r="C398"/>
  <c r="C399"/>
  <c r="B411"/>
  <c r="B427"/>
  <c r="C444"/>
  <c r="C445"/>
  <c r="C446" s="1"/>
  <c r="C447" s="1"/>
  <c r="C448" s="1"/>
  <c r="C420"/>
  <c r="C391"/>
  <c r="C375"/>
  <c r="B306"/>
  <c r="C277"/>
  <c r="B167"/>
  <c r="C124"/>
  <c r="C101"/>
  <c r="B38"/>
  <c r="C31"/>
  <c r="C24"/>
  <c r="C16"/>
  <c r="H443" i="4"/>
  <c r="G443"/>
  <c r="F443"/>
  <c r="E443"/>
  <c r="D443"/>
  <c r="H442"/>
  <c r="G442"/>
  <c r="F442"/>
  <c r="E442"/>
  <c r="D442"/>
  <c r="H441"/>
  <c r="G441"/>
  <c r="F441"/>
  <c r="E441"/>
  <c r="D441"/>
  <c r="H440"/>
  <c r="G440"/>
  <c r="F440"/>
  <c r="F438"/>
  <c r="H436" i="5" s="1"/>
  <c r="H441" s="1"/>
  <c r="E440" i="4"/>
  <c r="D440"/>
  <c r="H439"/>
  <c r="G439"/>
  <c r="F439"/>
  <c r="E439"/>
  <c r="D439"/>
  <c r="H438"/>
  <c r="G438"/>
  <c r="I436" i="5" s="1"/>
  <c r="E438" i="4"/>
  <c r="G436" i="5" s="1"/>
  <c r="G440" s="1"/>
  <c r="D438" i="4"/>
  <c r="F436" i="5" s="1"/>
  <c r="H427" i="4"/>
  <c r="G427"/>
  <c r="F427"/>
  <c r="E427"/>
  <c r="D427"/>
  <c r="H426"/>
  <c r="G426"/>
  <c r="F426"/>
  <c r="E426"/>
  <c r="D426"/>
  <c r="H425"/>
  <c r="G425"/>
  <c r="F425"/>
  <c r="E425"/>
  <c r="D425"/>
  <c r="H424"/>
  <c r="G424"/>
  <c r="F424"/>
  <c r="E424"/>
  <c r="D424"/>
  <c r="H423"/>
  <c r="G423"/>
  <c r="F423"/>
  <c r="E423"/>
  <c r="D423"/>
  <c r="H422"/>
  <c r="J420" i="5" s="1"/>
  <c r="G422" i="4"/>
  <c r="I420" i="5" s="1"/>
  <c r="F422" i="4"/>
  <c r="H420" i="5" s="1"/>
  <c r="E422" i="4"/>
  <c r="G420" i="5" s="1"/>
  <c r="D422" i="4"/>
  <c r="F420" i="5" s="1"/>
  <c r="H397" i="4"/>
  <c r="G397"/>
  <c r="F397"/>
  <c r="E397"/>
  <c r="D397"/>
  <c r="H396"/>
  <c r="G396"/>
  <c r="F396"/>
  <c r="E396"/>
  <c r="D396"/>
  <c r="H395"/>
  <c r="G395"/>
  <c r="F395"/>
  <c r="E395"/>
  <c r="D395"/>
  <c r="H394"/>
  <c r="G394"/>
  <c r="F394"/>
  <c r="E394"/>
  <c r="D394"/>
  <c r="H393"/>
  <c r="G393"/>
  <c r="F393"/>
  <c r="E393"/>
  <c r="D393"/>
  <c r="H392"/>
  <c r="J390" i="5" s="1"/>
  <c r="G392" i="4"/>
  <c r="I390" i="5" s="1"/>
  <c r="F392" i="4"/>
  <c r="H390" i="5" s="1"/>
  <c r="E392" i="4"/>
  <c r="G390" i="5" s="1"/>
  <c r="D392" i="4"/>
  <c r="F390" i="5" s="1"/>
  <c r="H381" i="4"/>
  <c r="G381"/>
  <c r="F381"/>
  <c r="E381"/>
  <c r="D381"/>
  <c r="H380"/>
  <c r="G380"/>
  <c r="F380"/>
  <c r="E380"/>
  <c r="D380"/>
  <c r="H379"/>
  <c r="G379"/>
  <c r="F379"/>
  <c r="E379"/>
  <c r="D379"/>
  <c r="H378"/>
  <c r="G378"/>
  <c r="F378"/>
  <c r="E378"/>
  <c r="D378"/>
  <c r="H377"/>
  <c r="G377"/>
  <c r="F377"/>
  <c r="E377"/>
  <c r="D377"/>
  <c r="H376"/>
  <c r="J374" i="5" s="1"/>
  <c r="G376" i="4"/>
  <c r="I374" i="5" s="1"/>
  <c r="F376" i="4"/>
  <c r="H374" i="5" s="1"/>
  <c r="E376" i="4"/>
  <c r="G374" i="5" s="1"/>
  <c r="D376" i="4"/>
  <c r="F374" i="5" s="1"/>
  <c r="H365" i="4"/>
  <c r="G365"/>
  <c r="G360"/>
  <c r="I358" i="5" s="1"/>
  <c r="F365" i="4"/>
  <c r="E365"/>
  <c r="E360"/>
  <c r="G358" i="5" s="1"/>
  <c r="D365" i="4"/>
  <c r="H364"/>
  <c r="G364"/>
  <c r="F364"/>
  <c r="E364"/>
  <c r="D364"/>
  <c r="H363"/>
  <c r="G363"/>
  <c r="F363"/>
  <c r="E363"/>
  <c r="D363"/>
  <c r="H362"/>
  <c r="G362"/>
  <c r="F362"/>
  <c r="E362"/>
  <c r="D362"/>
  <c r="H361"/>
  <c r="G361"/>
  <c r="F361"/>
  <c r="E361"/>
  <c r="G359" i="5" s="1"/>
  <c r="D361" i="4"/>
  <c r="H360"/>
  <c r="J358" i="5" s="1"/>
  <c r="F360" i="4"/>
  <c r="H358" i="5" s="1"/>
  <c r="D360" i="4"/>
  <c r="F358" i="5" s="1"/>
  <c r="H314" i="4"/>
  <c r="G314"/>
  <c r="F314"/>
  <c r="E314"/>
  <c r="D314"/>
  <c r="H313"/>
  <c r="G313"/>
  <c r="F313"/>
  <c r="E313"/>
  <c r="D313"/>
  <c r="H312"/>
  <c r="G312"/>
  <c r="F312"/>
  <c r="E312"/>
  <c r="D312"/>
  <c r="H311"/>
  <c r="G311"/>
  <c r="F311"/>
  <c r="E311"/>
  <c r="D311"/>
  <c r="H310"/>
  <c r="G310"/>
  <c r="F310"/>
  <c r="E310"/>
  <c r="D310"/>
  <c r="H309"/>
  <c r="J307" i="5" s="1"/>
  <c r="G309" i="4"/>
  <c r="I307" i="5" s="1"/>
  <c r="F309" i="4"/>
  <c r="H307" i="5" s="1"/>
  <c r="E309" i="4"/>
  <c r="G307" i="5" s="1"/>
  <c r="D309" i="4"/>
  <c r="F307" i="5" s="1"/>
  <c r="H284" i="4"/>
  <c r="G284"/>
  <c r="F284"/>
  <c r="E284"/>
  <c r="D284"/>
  <c r="H283"/>
  <c r="G283"/>
  <c r="F283"/>
  <c r="E283"/>
  <c r="D283"/>
  <c r="H282"/>
  <c r="G282"/>
  <c r="F282"/>
  <c r="E282"/>
  <c r="D282"/>
  <c r="H281"/>
  <c r="G281"/>
  <c r="F281"/>
  <c r="E281"/>
  <c r="D281"/>
  <c r="H280"/>
  <c r="G280"/>
  <c r="F280"/>
  <c r="E280"/>
  <c r="D280"/>
  <c r="H279"/>
  <c r="J277" i="5" s="1"/>
  <c r="G279" i="4"/>
  <c r="I277" i="5" s="1"/>
  <c r="F279" i="4"/>
  <c r="H277" i="5" s="1"/>
  <c r="E279" i="4"/>
  <c r="G277" i="5" s="1"/>
  <c r="D279" i="4"/>
  <c r="F277" i="5" s="1"/>
  <c r="G247" i="4"/>
  <c r="F247"/>
  <c r="E247"/>
  <c r="D247"/>
  <c r="G246"/>
  <c r="F246"/>
  <c r="E246"/>
  <c r="D246"/>
  <c r="G245"/>
  <c r="F245"/>
  <c r="E245"/>
  <c r="D245"/>
  <c r="G244"/>
  <c r="F244"/>
  <c r="E244"/>
  <c r="D244"/>
  <c r="G243"/>
  <c r="F243"/>
  <c r="E243"/>
  <c r="D243"/>
  <c r="G242"/>
  <c r="F242"/>
  <c r="E242"/>
  <c r="G240" i="5" s="1"/>
  <c r="D242" i="4"/>
  <c r="F240" i="5" s="1"/>
  <c r="H175" i="4"/>
  <c r="G175"/>
  <c r="F175"/>
  <c r="E175"/>
  <c r="D175"/>
  <c r="H174"/>
  <c r="G174"/>
  <c r="F174"/>
  <c r="E174"/>
  <c r="D174"/>
  <c r="H173"/>
  <c r="G173"/>
  <c r="F173"/>
  <c r="E173"/>
  <c r="D173"/>
  <c r="H172"/>
  <c r="G172"/>
  <c r="F172"/>
  <c r="E172"/>
  <c r="D172"/>
  <c r="H171"/>
  <c r="G171"/>
  <c r="F171"/>
  <c r="E171"/>
  <c r="D171"/>
  <c r="H170"/>
  <c r="J168" i="5" s="1"/>
  <c r="G170" i="4"/>
  <c r="I168" i="5" s="1"/>
  <c r="F170" i="4"/>
  <c r="H168" i="5" s="1"/>
  <c r="E170" i="4"/>
  <c r="G168" i="5" s="1"/>
  <c r="D170" i="4"/>
  <c r="F168" i="5" s="1"/>
  <c r="H130" i="4"/>
  <c r="G130"/>
  <c r="F130"/>
  <c r="E130"/>
  <c r="D130"/>
  <c r="H128"/>
  <c r="G128"/>
  <c r="F128"/>
  <c r="E128"/>
  <c r="D128"/>
  <c r="H127"/>
  <c r="G127"/>
  <c r="F127"/>
  <c r="E127"/>
  <c r="D127"/>
  <c r="H126"/>
  <c r="G126"/>
  <c r="F126"/>
  <c r="E126"/>
  <c r="D126"/>
  <c r="H125"/>
  <c r="G125"/>
  <c r="F125"/>
  <c r="E125"/>
  <c r="D125"/>
  <c r="H124"/>
  <c r="J124" i="5" s="1"/>
  <c r="G124" i="4"/>
  <c r="I124" i="5" s="1"/>
  <c r="F124" i="4"/>
  <c r="H124" i="5" s="1"/>
  <c r="E124" i="4"/>
  <c r="G124" i="5" s="1"/>
  <c r="D124" i="4"/>
  <c r="F124" i="5" s="1"/>
  <c r="H106" i="4"/>
  <c r="G106"/>
  <c r="F106"/>
  <c r="E106"/>
  <c r="D106"/>
  <c r="H105"/>
  <c r="G105"/>
  <c r="F105"/>
  <c r="E105"/>
  <c r="D105"/>
  <c r="H104"/>
  <c r="G104"/>
  <c r="F104"/>
  <c r="E104"/>
  <c r="D104"/>
  <c r="H103"/>
  <c r="G103"/>
  <c r="F103"/>
  <c r="E103"/>
  <c r="D103"/>
  <c r="H102"/>
  <c r="G102"/>
  <c r="F102"/>
  <c r="E102"/>
  <c r="D102"/>
  <c r="H101"/>
  <c r="J101" i="5" s="1"/>
  <c r="G101" i="4"/>
  <c r="I101" i="5" s="1"/>
  <c r="F101" i="4"/>
  <c r="H101" i="5" s="1"/>
  <c r="E101" i="4"/>
  <c r="G101" i="5" s="1"/>
  <c r="D101" i="4"/>
  <c r="F101" i="5" s="1"/>
  <c r="H83" i="4"/>
  <c r="G83"/>
  <c r="F83"/>
  <c r="E83"/>
  <c r="D83"/>
  <c r="H82"/>
  <c r="G82"/>
  <c r="F82"/>
  <c r="E82"/>
  <c r="D82"/>
  <c r="H81"/>
  <c r="G81"/>
  <c r="F81"/>
  <c r="E81"/>
  <c r="D81"/>
  <c r="H80"/>
  <c r="G80"/>
  <c r="F80"/>
  <c r="E80"/>
  <c r="D80"/>
  <c r="H79"/>
  <c r="G79"/>
  <c r="F79"/>
  <c r="E79"/>
  <c r="D79"/>
  <c r="H78"/>
  <c r="J78" i="5" s="1"/>
  <c r="G78" i="4"/>
  <c r="I78" i="5" s="1"/>
  <c r="F78" i="4"/>
  <c r="H78" i="5" s="1"/>
  <c r="E78" i="4"/>
  <c r="G78" i="5" s="1"/>
  <c r="D78" i="4"/>
  <c r="F78" i="5" s="1"/>
  <c r="H60" i="4"/>
  <c r="G60"/>
  <c r="F60"/>
  <c r="E60"/>
  <c r="D60"/>
  <c r="H59"/>
  <c r="G59"/>
  <c r="F59"/>
  <c r="E59"/>
  <c r="D59"/>
  <c r="H58"/>
  <c r="G58"/>
  <c r="F58"/>
  <c r="E58"/>
  <c r="D58"/>
  <c r="H57"/>
  <c r="G57"/>
  <c r="F57"/>
  <c r="E57"/>
  <c r="D57"/>
  <c r="H56"/>
  <c r="G56"/>
  <c r="F56"/>
  <c r="E56"/>
  <c r="D56"/>
  <c r="H55"/>
  <c r="J55" i="5" s="1"/>
  <c r="G55" i="4"/>
  <c r="I55" i="5" s="1"/>
  <c r="F55" i="4"/>
  <c r="H55" i="5" s="1"/>
  <c r="E55" i="4"/>
  <c r="G55" i="5" s="1"/>
  <c r="D55" i="4"/>
  <c r="F55" i="5" s="1"/>
  <c r="H44" i="4"/>
  <c r="G44"/>
  <c r="F44"/>
  <c r="E44"/>
  <c r="D44"/>
  <c r="H43"/>
  <c r="G43"/>
  <c r="F43"/>
  <c r="E43"/>
  <c r="D43"/>
  <c r="H42"/>
  <c r="G42"/>
  <c r="F42"/>
  <c r="E42"/>
  <c r="D42"/>
  <c r="H41"/>
  <c r="G41"/>
  <c r="F41"/>
  <c r="E41"/>
  <c r="D41"/>
  <c r="H40"/>
  <c r="G40"/>
  <c r="F40"/>
  <c r="E40"/>
  <c r="D40"/>
  <c r="H39"/>
  <c r="J39" i="5" s="1"/>
  <c r="G39" i="4"/>
  <c r="I39" i="5" s="1"/>
  <c r="F39" i="4"/>
  <c r="H39" i="5" s="1"/>
  <c r="E39" i="4"/>
  <c r="G39" i="5" s="1"/>
  <c r="D39" i="4"/>
  <c r="F39" i="5" s="1"/>
  <c r="H21" i="4"/>
  <c r="G21"/>
  <c r="F21"/>
  <c r="E21"/>
  <c r="D21"/>
  <c r="H20"/>
  <c r="G20"/>
  <c r="F20"/>
  <c r="E20"/>
  <c r="D20"/>
  <c r="H19"/>
  <c r="G19"/>
  <c r="F19"/>
  <c r="E19"/>
  <c r="D19"/>
  <c r="H18"/>
  <c r="G18"/>
  <c r="F18"/>
  <c r="E18"/>
  <c r="D18"/>
  <c r="H17"/>
  <c r="G17"/>
  <c r="F17"/>
  <c r="E17"/>
  <c r="D17"/>
  <c r="H16"/>
  <c r="J16" i="5" s="1"/>
  <c r="G16" i="4"/>
  <c r="I16" i="5" s="1"/>
  <c r="F16" i="4"/>
  <c r="H16" i="5" s="1"/>
  <c r="E16" i="4"/>
  <c r="G16" i="5" s="1"/>
  <c r="D16" i="4"/>
  <c r="F16" i="5" s="1"/>
  <c r="B398"/>
  <c r="C383"/>
  <c r="B383"/>
  <c r="C133"/>
  <c r="C134"/>
  <c r="B255"/>
  <c r="B336"/>
  <c r="C337"/>
  <c r="B292"/>
  <c r="B232"/>
  <c r="C226"/>
  <c r="B226" s="1"/>
  <c r="B176"/>
  <c r="B116"/>
  <c r="C64"/>
  <c r="B64"/>
  <c r="B139"/>
  <c r="C71"/>
  <c r="B71" s="1"/>
  <c r="B70"/>
  <c r="B87"/>
  <c r="C88"/>
  <c r="C205"/>
  <c r="B205" s="1"/>
  <c r="B204"/>
  <c r="C227"/>
  <c r="B227" s="1"/>
  <c r="B248"/>
  <c r="C300"/>
  <c r="C301" s="1"/>
  <c r="B350"/>
  <c r="C351"/>
  <c r="C352" s="1"/>
  <c r="B315"/>
  <c r="C323"/>
  <c r="C324" s="1"/>
  <c r="B322"/>
  <c r="B329"/>
  <c r="B444"/>
  <c r="B420"/>
  <c r="C421"/>
  <c r="C392"/>
  <c r="C393" s="1"/>
  <c r="B391"/>
  <c r="C376"/>
  <c r="B376" s="1"/>
  <c r="B375"/>
  <c r="B277"/>
  <c r="C278"/>
  <c r="B124"/>
  <c r="C125"/>
  <c r="B101"/>
  <c r="C102"/>
  <c r="C32"/>
  <c r="C33" s="1"/>
  <c r="C34" s="1"/>
  <c r="B31"/>
  <c r="C25"/>
  <c r="B25" s="1"/>
  <c r="B24"/>
  <c r="C17"/>
  <c r="C18" s="1"/>
  <c r="B16"/>
  <c r="J436"/>
  <c r="C65"/>
  <c r="C66" s="1"/>
  <c r="B66" s="1"/>
  <c r="C338"/>
  <c r="C339" s="1"/>
  <c r="B337"/>
  <c r="C72"/>
  <c r="C73" s="1"/>
  <c r="C89"/>
  <c r="C90" s="1"/>
  <c r="B88"/>
  <c r="C206"/>
  <c r="C207" s="1"/>
  <c r="C228"/>
  <c r="C229" s="1"/>
  <c r="B351"/>
  <c r="C422"/>
  <c r="C423" s="1"/>
  <c r="B421"/>
  <c r="C279"/>
  <c r="C280" s="1"/>
  <c r="B278"/>
  <c r="C126"/>
  <c r="C127" s="1"/>
  <c r="B125"/>
  <c r="C103"/>
  <c r="C104" s="1"/>
  <c r="B102"/>
  <c r="C26"/>
  <c r="C27" s="1"/>
  <c r="B206"/>
  <c r="B422"/>
  <c r="B279"/>
  <c r="R75"/>
  <c r="O66"/>
  <c r="B300"/>
  <c r="B446"/>
  <c r="B445"/>
  <c r="B428"/>
  <c r="C400"/>
  <c r="B400" s="1"/>
  <c r="B399"/>
  <c r="B412"/>
  <c r="C405"/>
  <c r="B405" s="1"/>
  <c r="C384"/>
  <c r="C385" s="1"/>
  <c r="C368"/>
  <c r="B368" s="1"/>
  <c r="B367"/>
  <c r="B366"/>
  <c r="C344"/>
  <c r="C345" s="1"/>
  <c r="B345" s="1"/>
  <c r="B330"/>
  <c r="B344"/>
  <c r="C287"/>
  <c r="B287" s="1"/>
  <c r="C294"/>
  <c r="C295" s="1"/>
  <c r="B295" s="1"/>
  <c r="C264"/>
  <c r="C265" s="1"/>
  <c r="B263"/>
  <c r="C250"/>
  <c r="B250" s="1"/>
  <c r="B249"/>
  <c r="C257"/>
  <c r="C258" s="1"/>
  <c r="B256"/>
  <c r="B262"/>
  <c r="C118"/>
  <c r="B118" s="1"/>
  <c r="C110"/>
  <c r="B110" s="1"/>
  <c r="C94"/>
  <c r="C95" s="1"/>
  <c r="B65"/>
  <c r="C67"/>
  <c r="C68" s="1"/>
  <c r="B68" s="1"/>
  <c r="B48"/>
  <c r="C49"/>
  <c r="C50" s="1"/>
  <c r="B47"/>
  <c r="L72" i="11"/>
  <c r="J74"/>
  <c r="K73"/>
  <c r="J72"/>
  <c r="J73"/>
  <c r="K75"/>
  <c r="K74"/>
  <c r="K72"/>
  <c r="L75"/>
  <c r="L74"/>
  <c r="L73"/>
  <c r="J75"/>
  <c r="B447" i="5"/>
  <c r="C430"/>
  <c r="B430" s="1"/>
  <c r="C406"/>
  <c r="C401"/>
  <c r="C402" s="1"/>
  <c r="B413"/>
  <c r="B384"/>
  <c r="C369"/>
  <c r="C370" s="1"/>
  <c r="C332"/>
  <c r="B332" s="1"/>
  <c r="C288"/>
  <c r="B288" s="1"/>
  <c r="B257"/>
  <c r="B264"/>
  <c r="C251"/>
  <c r="C252" s="1"/>
  <c r="C111"/>
  <c r="B111" s="1"/>
  <c r="B49"/>
  <c r="C449"/>
  <c r="B448"/>
  <c r="B414"/>
  <c r="C415"/>
  <c r="B415" s="1"/>
  <c r="B406"/>
  <c r="C407"/>
  <c r="C408" s="1"/>
  <c r="C296"/>
  <c r="C297" s="1"/>
  <c r="B297" s="1"/>
  <c r="C450"/>
  <c r="B450" s="1"/>
  <c r="B449"/>
  <c r="B407"/>
  <c r="B296"/>
  <c r="B233"/>
  <c r="C234"/>
  <c r="C219"/>
  <c r="B219" s="1"/>
  <c r="B218"/>
  <c r="C178"/>
  <c r="B178" s="1"/>
  <c r="B177"/>
  <c r="C185"/>
  <c r="B185" s="1"/>
  <c r="B184"/>
  <c r="B197"/>
  <c r="C198"/>
  <c r="C212"/>
  <c r="B212" s="1"/>
  <c r="B211"/>
  <c r="B147"/>
  <c r="C148"/>
  <c r="C135"/>
  <c r="C136" s="1"/>
  <c r="B134"/>
  <c r="C162"/>
  <c r="C163" s="1"/>
  <c r="B161"/>
  <c r="B153"/>
  <c r="C154"/>
  <c r="B133"/>
  <c r="B160"/>
  <c r="B146"/>
  <c r="B234"/>
  <c r="C235"/>
  <c r="C236" s="1"/>
  <c r="C186"/>
  <c r="C187" s="1"/>
  <c r="C199"/>
  <c r="B199" s="1"/>
  <c r="B198"/>
  <c r="C155"/>
  <c r="B155" s="1"/>
  <c r="B154"/>
  <c r="C149"/>
  <c r="C150" s="1"/>
  <c r="B148"/>
  <c r="B235"/>
  <c r="B149"/>
  <c r="AC16" l="1"/>
  <c r="AC17" s="1"/>
  <c r="AC101"/>
  <c r="AC106" s="1"/>
  <c r="AC354"/>
  <c r="AC353"/>
  <c r="AC355"/>
  <c r="AC351"/>
  <c r="AC340"/>
  <c r="AC338"/>
  <c r="AC339"/>
  <c r="AC341"/>
  <c r="AC333"/>
  <c r="AC319"/>
  <c r="AC307"/>
  <c r="AC310" s="1"/>
  <c r="AC67"/>
  <c r="AC55"/>
  <c r="AC59" s="1"/>
  <c r="AB66"/>
  <c r="X96"/>
  <c r="AC91"/>
  <c r="AC87"/>
  <c r="AC78"/>
  <c r="AC79" s="1"/>
  <c r="AC136"/>
  <c r="AC157"/>
  <c r="AC414"/>
  <c r="AC402"/>
  <c r="AC416"/>
  <c r="AC409"/>
  <c r="AC400"/>
  <c r="AC390"/>
  <c r="AC391" s="1"/>
  <c r="P32" i="14"/>
  <c r="P39" s="1"/>
  <c r="AC164" i="5"/>
  <c r="AC163"/>
  <c r="AC165"/>
  <c r="AC161"/>
  <c r="AC150"/>
  <c r="AC149"/>
  <c r="AC148"/>
  <c r="AC151"/>
  <c r="AC143"/>
  <c r="AC125"/>
  <c r="AC137"/>
  <c r="AC133"/>
  <c r="I32" i="14"/>
  <c r="I28"/>
  <c r="I37" s="1"/>
  <c r="AC134" i="5"/>
  <c r="AC289"/>
  <c r="AC277"/>
  <c r="AC281" s="1"/>
  <c r="AC236"/>
  <c r="AC235"/>
  <c r="AC234"/>
  <c r="AC237"/>
  <c r="W228"/>
  <c r="AC229"/>
  <c r="AC215"/>
  <c r="AC208"/>
  <c r="AC207"/>
  <c r="AC209"/>
  <c r="AC205"/>
  <c r="AC194"/>
  <c r="AC193"/>
  <c r="AC192"/>
  <c r="R191"/>
  <c r="AC195"/>
  <c r="AC187"/>
  <c r="AC168"/>
  <c r="AC172" s="1"/>
  <c r="AC178"/>
  <c r="AC180"/>
  <c r="X179"/>
  <c r="AC181"/>
  <c r="AC177"/>
  <c r="J32" i="14"/>
  <c r="J39" s="1"/>
  <c r="AC386" i="5"/>
  <c r="AC384"/>
  <c r="AC375"/>
  <c r="AC387"/>
  <c r="AC383"/>
  <c r="AC378"/>
  <c r="O32" i="14"/>
  <c r="O28"/>
  <c r="O40" s="1"/>
  <c r="P387" i="5"/>
  <c r="AC430"/>
  <c r="AC432"/>
  <c r="AC420"/>
  <c r="AC421" s="1"/>
  <c r="AC273"/>
  <c r="AC266"/>
  <c r="AC252"/>
  <c r="V267"/>
  <c r="AC267"/>
  <c r="AC263"/>
  <c r="AC264"/>
  <c r="AC241"/>
  <c r="AC244"/>
  <c r="AC253"/>
  <c r="K28" i="14"/>
  <c r="K40" s="1"/>
  <c r="AC42" i="5"/>
  <c r="AC51"/>
  <c r="L50"/>
  <c r="AC40"/>
  <c r="AC44"/>
  <c r="E31" i="14"/>
  <c r="P50" i="5"/>
  <c r="AC41"/>
  <c r="T50"/>
  <c r="E32" i="14"/>
  <c r="E28"/>
  <c r="Y371" i="5"/>
  <c r="AC370"/>
  <c r="AC371"/>
  <c r="AC367"/>
  <c r="AC369"/>
  <c r="AC358"/>
  <c r="AC359" s="1"/>
  <c r="AC438"/>
  <c r="AC407"/>
  <c r="AC392"/>
  <c r="AC376"/>
  <c r="AC345"/>
  <c r="AC331"/>
  <c r="AC317"/>
  <c r="AC301"/>
  <c r="AC287"/>
  <c r="AC271"/>
  <c r="AC257"/>
  <c r="AC242"/>
  <c r="AC227"/>
  <c r="AC213"/>
  <c r="AC199"/>
  <c r="AC185"/>
  <c r="AC155"/>
  <c r="AC141"/>
  <c r="AC126"/>
  <c r="AC111"/>
  <c r="AC95"/>
  <c r="AC80"/>
  <c r="AC65"/>
  <c r="AC49"/>
  <c r="AC33"/>
  <c r="AC18"/>
  <c r="AC439"/>
  <c r="AC433"/>
  <c r="AC429"/>
  <c r="AC417"/>
  <c r="AC413"/>
  <c r="AC408"/>
  <c r="AC403"/>
  <c r="AC399"/>
  <c r="AC393"/>
  <c r="AC377"/>
  <c r="AC361"/>
  <c r="AC346"/>
  <c r="AC332"/>
  <c r="AC318"/>
  <c r="AC302"/>
  <c r="AC288"/>
  <c r="AC272"/>
  <c r="AC258"/>
  <c r="AC243"/>
  <c r="AC228"/>
  <c r="AC214"/>
  <c r="AC200"/>
  <c r="AC186"/>
  <c r="AC171"/>
  <c r="AC156"/>
  <c r="AC142"/>
  <c r="AC127"/>
  <c r="AC112"/>
  <c r="AC96"/>
  <c r="AC81"/>
  <c r="AC66"/>
  <c r="AC50"/>
  <c r="AC34"/>
  <c r="AC19"/>
  <c r="AC441"/>
  <c r="AC425"/>
  <c r="AC410"/>
  <c r="AC395"/>
  <c r="AC379"/>
  <c r="AC363"/>
  <c r="AC348"/>
  <c r="AC334"/>
  <c r="AC320"/>
  <c r="AC304"/>
  <c r="AC290"/>
  <c r="AC274"/>
  <c r="AC260"/>
  <c r="AC245"/>
  <c r="AC230"/>
  <c r="AC216"/>
  <c r="AC202"/>
  <c r="AC188"/>
  <c r="AC173"/>
  <c r="AC158"/>
  <c r="AC144"/>
  <c r="AC129"/>
  <c r="AC114"/>
  <c r="AC98"/>
  <c r="AC83"/>
  <c r="AC68"/>
  <c r="AC52"/>
  <c r="AC36"/>
  <c r="AC21"/>
  <c r="W449"/>
  <c r="K408"/>
  <c r="M406"/>
  <c r="T287"/>
  <c r="Q216"/>
  <c r="U213"/>
  <c r="W227"/>
  <c r="R156"/>
  <c r="P141"/>
  <c r="Y154"/>
  <c r="O165"/>
  <c r="O88"/>
  <c r="AA12" i="4"/>
  <c r="AA8"/>
  <c r="AA11"/>
  <c r="R25" i="5"/>
  <c r="V29"/>
  <c r="AA10" i="4"/>
  <c r="AA13"/>
  <c r="AA9"/>
  <c r="K114" i="5"/>
  <c r="K449"/>
  <c r="K316"/>
  <c r="AB180"/>
  <c r="Z10" i="4"/>
  <c r="V33" i="9" s="1"/>
  <c r="Z12" i="4"/>
  <c r="Z8"/>
  <c r="V31" i="9" s="1"/>
  <c r="J228" i="5"/>
  <c r="AB120"/>
  <c r="AB91"/>
  <c r="Z13" i="4"/>
  <c r="Z9"/>
  <c r="Z11"/>
  <c r="AB370" i="5"/>
  <c r="AB113"/>
  <c r="AB90"/>
  <c r="AB323"/>
  <c r="AB296"/>
  <c r="AB267"/>
  <c r="AB237"/>
  <c r="AB215"/>
  <c r="AB75"/>
  <c r="AB332"/>
  <c r="AB208"/>
  <c r="AB187"/>
  <c r="AB252"/>
  <c r="AB229"/>
  <c r="AB195"/>
  <c r="AB121"/>
  <c r="AB194"/>
  <c r="AA103"/>
  <c r="AB408"/>
  <c r="AB351"/>
  <c r="AB326"/>
  <c r="AB253"/>
  <c r="AB209"/>
  <c r="AB200"/>
  <c r="AB181"/>
  <c r="AB161"/>
  <c r="AB155"/>
  <c r="AB147"/>
  <c r="AB141"/>
  <c r="AB134"/>
  <c r="AB97"/>
  <c r="AB67"/>
  <c r="AB50"/>
  <c r="AB201"/>
  <c r="AB164"/>
  <c r="AB156"/>
  <c r="AB150"/>
  <c r="AB142"/>
  <c r="AB136"/>
  <c r="AB51"/>
  <c r="AB413"/>
  <c r="AB399"/>
  <c r="AB367"/>
  <c r="AB345"/>
  <c r="AB331"/>
  <c r="AB228"/>
  <c r="AB214"/>
  <c r="AB186"/>
  <c r="AB157"/>
  <c r="AB151"/>
  <c r="AB143"/>
  <c r="AB137"/>
  <c r="AB112"/>
  <c r="AB74"/>
  <c r="AB416"/>
  <c r="AB407"/>
  <c r="AB354"/>
  <c r="AB317"/>
  <c r="AB293"/>
  <c r="AB287"/>
  <c r="AB271"/>
  <c r="AB263"/>
  <c r="AB257"/>
  <c r="AB249"/>
  <c r="AB233"/>
  <c r="AB227"/>
  <c r="AB219"/>
  <c r="AB213"/>
  <c r="AB205"/>
  <c r="AB199"/>
  <c r="AB191"/>
  <c r="AB185"/>
  <c r="AB177"/>
  <c r="AB133"/>
  <c r="AB117"/>
  <c r="AB111"/>
  <c r="AB95"/>
  <c r="AB87"/>
  <c r="AB71"/>
  <c r="AB65"/>
  <c r="AB49"/>
  <c r="AB288"/>
  <c r="AB272"/>
  <c r="AB266"/>
  <c r="AB258"/>
  <c r="AB236"/>
  <c r="AB222"/>
  <c r="AB96"/>
  <c r="AB289"/>
  <c r="AB273"/>
  <c r="AB259"/>
  <c r="AB223"/>
  <c r="AB429"/>
  <c r="AB402"/>
  <c r="AB383"/>
  <c r="AB346"/>
  <c r="AB337"/>
  <c r="AB318"/>
  <c r="AB301"/>
  <c r="G118"/>
  <c r="AB432"/>
  <c r="AB386"/>
  <c r="AB340"/>
  <c r="AB302"/>
  <c r="AB33"/>
  <c r="AA257"/>
  <c r="L401"/>
  <c r="O226"/>
  <c r="V154"/>
  <c r="Q150"/>
  <c r="O433"/>
  <c r="T94"/>
  <c r="K90"/>
  <c r="N25"/>
  <c r="P233"/>
  <c r="R120"/>
  <c r="R29"/>
  <c r="T177"/>
  <c r="V74"/>
  <c r="W337"/>
  <c r="W87"/>
  <c r="X94"/>
  <c r="X95"/>
  <c r="P98"/>
  <c r="K91"/>
  <c r="N119"/>
  <c r="V27"/>
  <c r="P179"/>
  <c r="K87"/>
  <c r="Y114"/>
  <c r="S136"/>
  <c r="L142"/>
  <c r="K200"/>
  <c r="S91"/>
  <c r="T98"/>
  <c r="R74"/>
  <c r="N120"/>
  <c r="N29"/>
  <c r="Q112"/>
  <c r="R117"/>
  <c r="V120"/>
  <c r="V117"/>
  <c r="W91"/>
  <c r="Y110"/>
  <c r="Q111"/>
  <c r="U110"/>
  <c r="P94"/>
  <c r="N334"/>
  <c r="W230"/>
  <c r="V119"/>
  <c r="R119"/>
  <c r="Q64"/>
  <c r="AB440"/>
  <c r="AB433"/>
  <c r="AB417"/>
  <c r="AB409"/>
  <c r="AB403"/>
  <c r="AB387"/>
  <c r="AB371"/>
  <c r="AB355"/>
  <c r="AB347"/>
  <c r="AB341"/>
  <c r="AB333"/>
  <c r="AB327"/>
  <c r="AB319"/>
  <c r="AB303"/>
  <c r="AB297"/>
  <c r="AB165"/>
  <c r="Y149"/>
  <c r="O230"/>
  <c r="U147"/>
  <c r="R158"/>
  <c r="R221"/>
  <c r="S89"/>
  <c r="S87"/>
  <c r="R71"/>
  <c r="M214"/>
  <c r="N121"/>
  <c r="O34"/>
  <c r="Q186"/>
  <c r="R121"/>
  <c r="S90"/>
  <c r="V121"/>
  <c r="V25"/>
  <c r="W165"/>
  <c r="X50"/>
  <c r="U114"/>
  <c r="X48"/>
  <c r="L49"/>
  <c r="K226"/>
  <c r="L98"/>
  <c r="P52"/>
  <c r="V221"/>
  <c r="T179"/>
  <c r="Q114"/>
  <c r="L95"/>
  <c r="Y112"/>
  <c r="O87"/>
  <c r="N74"/>
  <c r="V75"/>
  <c r="O135"/>
  <c r="R73"/>
  <c r="AB101"/>
  <c r="AB104" s="1"/>
  <c r="AB420"/>
  <c r="AB421" s="1"/>
  <c r="AB55"/>
  <c r="AB58" s="1"/>
  <c r="AB16"/>
  <c r="AB17" s="1"/>
  <c r="AB307"/>
  <c r="AB310" s="1"/>
  <c r="AB78"/>
  <c r="AB79" s="1"/>
  <c r="AB39"/>
  <c r="AB42" s="1"/>
  <c r="AB390"/>
  <c r="AB391" s="1"/>
  <c r="AB124"/>
  <c r="AB125" s="1"/>
  <c r="AB277"/>
  <c r="AB280" s="1"/>
  <c r="AB374"/>
  <c r="AB375" s="1"/>
  <c r="AB168"/>
  <c r="AB169" s="1"/>
  <c r="AB240"/>
  <c r="AB241" s="1"/>
  <c r="AB358"/>
  <c r="AB359" s="1"/>
  <c r="L449"/>
  <c r="AB437"/>
  <c r="AB439"/>
  <c r="AB438"/>
  <c r="P440"/>
  <c r="T445"/>
  <c r="AB430"/>
  <c r="AB414"/>
  <c r="AB400"/>
  <c r="AB384"/>
  <c r="AB368"/>
  <c r="AB352"/>
  <c r="AB338"/>
  <c r="AB324"/>
  <c r="AB309"/>
  <c r="AB294"/>
  <c r="AB264"/>
  <c r="AB250"/>
  <c r="AB234"/>
  <c r="AB220"/>
  <c r="AB206"/>
  <c r="AB192"/>
  <c r="AB178"/>
  <c r="AB162"/>
  <c r="AB148"/>
  <c r="AB118"/>
  <c r="AB103"/>
  <c r="AB88"/>
  <c r="AB72"/>
  <c r="AB26"/>
  <c r="AB441"/>
  <c r="AB410"/>
  <c r="AB348"/>
  <c r="AB334"/>
  <c r="AB320"/>
  <c r="AB304"/>
  <c r="AB290"/>
  <c r="AB274"/>
  <c r="AB260"/>
  <c r="AB230"/>
  <c r="AB216"/>
  <c r="AB202"/>
  <c r="AB188"/>
  <c r="AB158"/>
  <c r="AB144"/>
  <c r="AB114"/>
  <c r="AB98"/>
  <c r="AB68"/>
  <c r="AB52"/>
  <c r="AB36"/>
  <c r="S449"/>
  <c r="P447"/>
  <c r="O445"/>
  <c r="P449"/>
  <c r="F448"/>
  <c r="L447"/>
  <c r="T447"/>
  <c r="X448"/>
  <c r="Q433"/>
  <c r="R416"/>
  <c r="T402"/>
  <c r="V403"/>
  <c r="X402"/>
  <c r="O410"/>
  <c r="W406"/>
  <c r="P413"/>
  <c r="O407"/>
  <c r="U406"/>
  <c r="S407"/>
  <c r="V367"/>
  <c r="M369"/>
  <c r="Q371"/>
  <c r="H370"/>
  <c r="U331"/>
  <c r="P348"/>
  <c r="W311"/>
  <c r="I352"/>
  <c r="I354"/>
  <c r="I353"/>
  <c r="J345"/>
  <c r="F344"/>
  <c r="K344"/>
  <c r="K337"/>
  <c r="X330"/>
  <c r="M331"/>
  <c r="U332"/>
  <c r="Q331"/>
  <c r="R302"/>
  <c r="U296"/>
  <c r="Y296"/>
  <c r="P288"/>
  <c r="L286"/>
  <c r="N300"/>
  <c r="V304"/>
  <c r="I273"/>
  <c r="W270"/>
  <c r="J271"/>
  <c r="J263"/>
  <c r="N265"/>
  <c r="S253"/>
  <c r="X236"/>
  <c r="Y185"/>
  <c r="V219"/>
  <c r="L180"/>
  <c r="Q214"/>
  <c r="R219"/>
  <c r="U186"/>
  <c r="K202"/>
  <c r="K227"/>
  <c r="O227"/>
  <c r="R223"/>
  <c r="W199"/>
  <c r="L237"/>
  <c r="N222"/>
  <c r="N195"/>
  <c r="P181"/>
  <c r="W200"/>
  <c r="S227"/>
  <c r="K230"/>
  <c r="W226"/>
  <c r="Q188"/>
  <c r="K199"/>
  <c r="S226"/>
  <c r="M216"/>
  <c r="N221"/>
  <c r="M213"/>
  <c r="Z185"/>
  <c r="X177"/>
  <c r="S230"/>
  <c r="U214"/>
  <c r="R222"/>
  <c r="L205"/>
  <c r="M185"/>
  <c r="T194"/>
  <c r="AA214"/>
  <c r="M226"/>
  <c r="T236"/>
  <c r="T233"/>
  <c r="P237"/>
  <c r="X237"/>
  <c r="X235"/>
  <c r="P235"/>
  <c r="L236"/>
  <c r="T237"/>
  <c r="T235"/>
  <c r="X233"/>
  <c r="J229"/>
  <c r="G207"/>
  <c r="V209"/>
  <c r="U199"/>
  <c r="J184"/>
  <c r="V128"/>
  <c r="W141"/>
  <c r="O111"/>
  <c r="P117"/>
  <c r="T117"/>
  <c r="K111"/>
  <c r="L117"/>
  <c r="X119"/>
  <c r="G94"/>
  <c r="N98"/>
  <c r="N95"/>
  <c r="Y89"/>
  <c r="H64"/>
  <c r="U32"/>
  <c r="T29"/>
  <c r="O25"/>
  <c r="Y318"/>
  <c r="G368"/>
  <c r="W367"/>
  <c r="F271"/>
  <c r="X323"/>
  <c r="H333"/>
  <c r="K207"/>
  <c r="R301"/>
  <c r="O293"/>
  <c r="F345"/>
  <c r="J446"/>
  <c r="N263"/>
  <c r="S344"/>
  <c r="M142"/>
  <c r="P149"/>
  <c r="R337"/>
  <c r="G370"/>
  <c r="O318"/>
  <c r="Q34"/>
  <c r="R161"/>
  <c r="W448"/>
  <c r="X121"/>
  <c r="Y367"/>
  <c r="W212"/>
  <c r="V163"/>
  <c r="T353"/>
  <c r="S213"/>
  <c r="Q330"/>
  <c r="K205"/>
  <c r="AA223"/>
  <c r="AA143"/>
  <c r="O367"/>
  <c r="I155"/>
  <c r="W371"/>
  <c r="O371"/>
  <c r="G97"/>
  <c r="V184"/>
  <c r="G206"/>
  <c r="AA263"/>
  <c r="AA95"/>
  <c r="AA67"/>
  <c r="AA410"/>
  <c r="AA236"/>
  <c r="AA202"/>
  <c r="AA193"/>
  <c r="AA186"/>
  <c r="N355"/>
  <c r="M318"/>
  <c r="Q346"/>
  <c r="V354"/>
  <c r="Q52"/>
  <c r="P198"/>
  <c r="AA194"/>
  <c r="AA187"/>
  <c r="AA162"/>
  <c r="W260"/>
  <c r="W297"/>
  <c r="Y141"/>
  <c r="M448"/>
  <c r="U320"/>
  <c r="U317"/>
  <c r="V421"/>
  <c r="AA195"/>
  <c r="AA188"/>
  <c r="AA121"/>
  <c r="K368"/>
  <c r="Q448"/>
  <c r="M371"/>
  <c r="U371"/>
  <c r="N271"/>
  <c r="F149"/>
  <c r="F110"/>
  <c r="T188"/>
  <c r="H303"/>
  <c r="X221"/>
  <c r="L290"/>
  <c r="Y301"/>
  <c r="T302"/>
  <c r="J316"/>
  <c r="J318"/>
  <c r="F346"/>
  <c r="G35"/>
  <c r="N266"/>
  <c r="N339"/>
  <c r="O140"/>
  <c r="F150"/>
  <c r="T154"/>
  <c r="V337"/>
  <c r="M137"/>
  <c r="O272"/>
  <c r="R355"/>
  <c r="T323"/>
  <c r="X120"/>
  <c r="W111"/>
  <c r="P415"/>
  <c r="P286"/>
  <c r="O406"/>
  <c r="K149"/>
  <c r="Y227"/>
  <c r="W408"/>
  <c r="J417"/>
  <c r="M430"/>
  <c r="W213"/>
  <c r="T256"/>
  <c r="V98"/>
  <c r="Y360"/>
  <c r="Q266"/>
  <c r="L416"/>
  <c r="X222"/>
  <c r="N236"/>
  <c r="T258"/>
  <c r="J439"/>
  <c r="L156"/>
  <c r="O214"/>
  <c r="P120"/>
  <c r="R449"/>
  <c r="U200"/>
  <c r="V208"/>
  <c r="Y433"/>
  <c r="K216"/>
  <c r="R49"/>
  <c r="W188"/>
  <c r="Q202"/>
  <c r="AA408"/>
  <c r="AA384"/>
  <c r="AA332"/>
  <c r="AA317"/>
  <c r="AA260"/>
  <c r="AA230"/>
  <c r="AA208"/>
  <c r="AA120"/>
  <c r="AA64"/>
  <c r="AA27"/>
  <c r="H272"/>
  <c r="X223"/>
  <c r="V401"/>
  <c r="T416"/>
  <c r="M227"/>
  <c r="T156"/>
  <c r="P222"/>
  <c r="Y87"/>
  <c r="Y230"/>
  <c r="T415"/>
  <c r="T417"/>
  <c r="P416"/>
  <c r="P220"/>
  <c r="K66"/>
  <c r="L120"/>
  <c r="L223"/>
  <c r="L75"/>
  <c r="M87"/>
  <c r="R236"/>
  <c r="R233"/>
  <c r="R50"/>
  <c r="S147"/>
  <c r="U91"/>
  <c r="V449"/>
  <c r="W112"/>
  <c r="X413"/>
  <c r="S110"/>
  <c r="X415"/>
  <c r="S410"/>
  <c r="K410"/>
  <c r="M89"/>
  <c r="O184"/>
  <c r="N235"/>
  <c r="L119"/>
  <c r="R48"/>
  <c r="O216"/>
  <c r="L155"/>
  <c r="W438"/>
  <c r="Z208"/>
  <c r="N368"/>
  <c r="Y257"/>
  <c r="Y150"/>
  <c r="I351"/>
  <c r="S188"/>
  <c r="I251"/>
  <c r="Y228"/>
  <c r="X208"/>
  <c r="Q295"/>
  <c r="L287"/>
  <c r="L288"/>
  <c r="R401"/>
  <c r="K407"/>
  <c r="T399"/>
  <c r="P417"/>
  <c r="L403"/>
  <c r="H331"/>
  <c r="H330"/>
  <c r="Y226"/>
  <c r="Q230"/>
  <c r="M230"/>
  <c r="Q228"/>
  <c r="K271"/>
  <c r="M330"/>
  <c r="U212"/>
  <c r="N141"/>
  <c r="X141"/>
  <c r="U149"/>
  <c r="U151"/>
  <c r="O147"/>
  <c r="N237"/>
  <c r="V222"/>
  <c r="V223"/>
  <c r="S408"/>
  <c r="T27"/>
  <c r="O200"/>
  <c r="N223"/>
  <c r="Q89"/>
  <c r="Q90"/>
  <c r="M91"/>
  <c r="T95"/>
  <c r="H302"/>
  <c r="I338"/>
  <c r="L326"/>
  <c r="L150"/>
  <c r="L233"/>
  <c r="L181"/>
  <c r="L96"/>
  <c r="M90"/>
  <c r="M112"/>
  <c r="N194"/>
  <c r="N219"/>
  <c r="N117"/>
  <c r="O90"/>
  <c r="O228"/>
  <c r="O91"/>
  <c r="P236"/>
  <c r="P403"/>
  <c r="P195"/>
  <c r="P96"/>
  <c r="Q136"/>
  <c r="Q137"/>
  <c r="R447"/>
  <c r="R28"/>
  <c r="R237"/>
  <c r="R181"/>
  <c r="R96"/>
  <c r="S447"/>
  <c r="S228"/>
  <c r="T370"/>
  <c r="T120"/>
  <c r="T288"/>
  <c r="T219"/>
  <c r="T96"/>
  <c r="U267"/>
  <c r="U112"/>
  <c r="V236"/>
  <c r="V28"/>
  <c r="V302"/>
  <c r="V177"/>
  <c r="V71"/>
  <c r="W90"/>
  <c r="W272"/>
  <c r="W133"/>
  <c r="W66"/>
  <c r="X445"/>
  <c r="X117"/>
  <c r="Y90"/>
  <c r="Y214"/>
  <c r="X52"/>
  <c r="V95"/>
  <c r="T49"/>
  <c r="Y111"/>
  <c r="Y369"/>
  <c r="X98"/>
  <c r="U36"/>
  <c r="O447"/>
  <c r="K228"/>
  <c r="N50"/>
  <c r="M110"/>
  <c r="P95"/>
  <c r="N274"/>
  <c r="N73"/>
  <c r="L235"/>
  <c r="K214"/>
  <c r="K89"/>
  <c r="X49"/>
  <c r="V49"/>
  <c r="K270"/>
  <c r="W198"/>
  <c r="W89"/>
  <c r="V179"/>
  <c r="V73"/>
  <c r="U111"/>
  <c r="T207"/>
  <c r="R235"/>
  <c r="R27"/>
  <c r="Q212"/>
  <c r="Q110"/>
  <c r="O344"/>
  <c r="N27"/>
  <c r="L221"/>
  <c r="K212"/>
  <c r="K133"/>
  <c r="U421"/>
  <c r="Z354"/>
  <c r="Z229"/>
  <c r="Z201"/>
  <c r="Z120"/>
  <c r="Z97"/>
  <c r="AA409"/>
  <c r="AA333"/>
  <c r="O408"/>
  <c r="Q227"/>
  <c r="N233"/>
  <c r="L195"/>
  <c r="L222"/>
  <c r="L219"/>
  <c r="L121"/>
  <c r="N447"/>
  <c r="N177"/>
  <c r="O186"/>
  <c r="P121"/>
  <c r="Q431"/>
  <c r="Q91"/>
  <c r="R180"/>
  <c r="R399"/>
  <c r="T222"/>
  <c r="T413"/>
  <c r="T121"/>
  <c r="U136"/>
  <c r="V447"/>
  <c r="V399"/>
  <c r="V233"/>
  <c r="X193"/>
  <c r="R95"/>
  <c r="U226"/>
  <c r="S114"/>
  <c r="K185"/>
  <c r="O114"/>
  <c r="L415"/>
  <c r="K151"/>
  <c r="R52"/>
  <c r="W114"/>
  <c r="V235"/>
  <c r="V141"/>
  <c r="T119"/>
  <c r="R98"/>
  <c r="P119"/>
  <c r="N96"/>
  <c r="M300"/>
  <c r="Z236"/>
  <c r="Z222"/>
  <c r="Z206"/>
  <c r="Z136"/>
  <c r="Z113"/>
  <c r="AA406"/>
  <c r="AA383"/>
  <c r="AA331"/>
  <c r="AA258"/>
  <c r="AA237"/>
  <c r="AA229"/>
  <c r="AA216"/>
  <c r="AA207"/>
  <c r="AA147"/>
  <c r="AA136"/>
  <c r="U438"/>
  <c r="U440"/>
  <c r="Y439"/>
  <c r="Y437"/>
  <c r="AA351"/>
  <c r="AA334"/>
  <c r="AA286"/>
  <c r="AA235"/>
  <c r="AA228"/>
  <c r="AA221"/>
  <c r="AA206"/>
  <c r="AA161"/>
  <c r="AA141"/>
  <c r="AA135"/>
  <c r="AA119"/>
  <c r="AA113"/>
  <c r="AA26"/>
  <c r="F330"/>
  <c r="I266"/>
  <c r="N287"/>
  <c r="G290"/>
  <c r="H402"/>
  <c r="I337"/>
  <c r="N353"/>
  <c r="K296"/>
  <c r="L383"/>
  <c r="M445"/>
  <c r="N252"/>
  <c r="O297"/>
  <c r="Q449"/>
  <c r="U448"/>
  <c r="U318"/>
  <c r="W258"/>
  <c r="X387"/>
  <c r="Y316"/>
  <c r="V65"/>
  <c r="Y320"/>
  <c r="T301"/>
  <c r="V353"/>
  <c r="S331"/>
  <c r="U363"/>
  <c r="Z340"/>
  <c r="Z319"/>
  <c r="Z150"/>
  <c r="AA142"/>
  <c r="N354"/>
  <c r="Q344"/>
  <c r="Y447"/>
  <c r="U316"/>
  <c r="M316"/>
  <c r="N286"/>
  <c r="M317"/>
  <c r="U393" i="4"/>
  <c r="U9" s="1"/>
  <c r="AA368" i="5"/>
  <c r="AA297"/>
  <c r="AA117"/>
  <c r="O369"/>
  <c r="K371"/>
  <c r="K370"/>
  <c r="H449"/>
  <c r="H445"/>
  <c r="T165"/>
  <c r="L387"/>
  <c r="P386"/>
  <c r="Q447"/>
  <c r="V355"/>
  <c r="Q274"/>
  <c r="K195"/>
  <c r="M367"/>
  <c r="I367"/>
  <c r="O370"/>
  <c r="F367"/>
  <c r="S367"/>
  <c r="M256"/>
  <c r="W274"/>
  <c r="F65"/>
  <c r="L327"/>
  <c r="G236"/>
  <c r="I117"/>
  <c r="U195"/>
  <c r="R304"/>
  <c r="K293"/>
  <c r="S295"/>
  <c r="S293"/>
  <c r="M296"/>
  <c r="L413"/>
  <c r="F445"/>
  <c r="G339"/>
  <c r="G338"/>
  <c r="S195"/>
  <c r="M228"/>
  <c r="F446"/>
  <c r="M433"/>
  <c r="K251"/>
  <c r="S274"/>
  <c r="N351"/>
  <c r="K141"/>
  <c r="O151"/>
  <c r="P221"/>
  <c r="O258"/>
  <c r="R34"/>
  <c r="P219"/>
  <c r="X65"/>
  <c r="I368"/>
  <c r="F325"/>
  <c r="L417"/>
  <c r="M432"/>
  <c r="M34"/>
  <c r="N449"/>
  <c r="O271"/>
  <c r="O346"/>
  <c r="O112"/>
  <c r="P323"/>
  <c r="Q370"/>
  <c r="Q318"/>
  <c r="R354"/>
  <c r="R351"/>
  <c r="S272"/>
  <c r="S112"/>
  <c r="T195"/>
  <c r="U445"/>
  <c r="U228"/>
  <c r="V266"/>
  <c r="V237"/>
  <c r="V50"/>
  <c r="W370"/>
  <c r="X416"/>
  <c r="X417"/>
  <c r="X219"/>
  <c r="Y449"/>
  <c r="Y293"/>
  <c r="X260"/>
  <c r="W407"/>
  <c r="V301"/>
  <c r="U230"/>
  <c r="S406"/>
  <c r="S111"/>
  <c r="X27"/>
  <c r="U89"/>
  <c r="S260"/>
  <c r="N49"/>
  <c r="K346"/>
  <c r="K112"/>
  <c r="K348"/>
  <c r="P385"/>
  <c r="N52"/>
  <c r="K406"/>
  <c r="O446"/>
  <c r="N304"/>
  <c r="N179"/>
  <c r="N48"/>
  <c r="L353"/>
  <c r="K184"/>
  <c r="V52"/>
  <c r="V48"/>
  <c r="V265"/>
  <c r="W410"/>
  <c r="U227"/>
  <c r="T286"/>
  <c r="R353"/>
  <c r="Q226"/>
  <c r="Q36"/>
  <c r="O320"/>
  <c r="M163"/>
  <c r="K330"/>
  <c r="K110"/>
  <c r="Q438"/>
  <c r="Z187"/>
  <c r="Z96"/>
  <c r="AA370"/>
  <c r="AA227"/>
  <c r="AA209"/>
  <c r="AA180"/>
  <c r="AA144"/>
  <c r="Y375"/>
  <c r="P185"/>
  <c r="T202"/>
  <c r="O207"/>
  <c r="U205"/>
  <c r="L188"/>
  <c r="V185"/>
  <c r="L200"/>
  <c r="O191"/>
  <c r="Q208"/>
  <c r="Q209"/>
  <c r="X200"/>
  <c r="Y209"/>
  <c r="X185"/>
  <c r="AA234"/>
  <c r="AA222"/>
  <c r="AA220"/>
  <c r="AA192"/>
  <c r="AA185"/>
  <c r="AA215"/>
  <c r="AA213"/>
  <c r="O219"/>
  <c r="Y219"/>
  <c r="S237"/>
  <c r="W235"/>
  <c r="I229"/>
  <c r="P227"/>
  <c r="P230"/>
  <c r="J223"/>
  <c r="K221"/>
  <c r="M221"/>
  <c r="L213"/>
  <c r="P216"/>
  <c r="Y213"/>
  <c r="Y212"/>
  <c r="Y216"/>
  <c r="W216"/>
  <c r="M212"/>
  <c r="W214"/>
  <c r="U216"/>
  <c r="O213"/>
  <c r="S214"/>
  <c r="S216"/>
  <c r="S212"/>
  <c r="Q213"/>
  <c r="O212"/>
  <c r="K213"/>
  <c r="Z215"/>
  <c r="I205"/>
  <c r="I207"/>
  <c r="N209"/>
  <c r="P209"/>
  <c r="R209"/>
  <c r="T209"/>
  <c r="X209"/>
  <c r="G209"/>
  <c r="G205"/>
  <c r="X207"/>
  <c r="X205"/>
  <c r="I208"/>
  <c r="I206"/>
  <c r="L208"/>
  <c r="L209"/>
  <c r="N208"/>
  <c r="N205"/>
  <c r="P208"/>
  <c r="P205"/>
  <c r="R208"/>
  <c r="R205"/>
  <c r="T208"/>
  <c r="T205"/>
  <c r="V205"/>
  <c r="N207"/>
  <c r="L207"/>
  <c r="V207"/>
  <c r="R207"/>
  <c r="P207"/>
  <c r="F199"/>
  <c r="F198"/>
  <c r="Y198"/>
  <c r="Y200"/>
  <c r="J199"/>
  <c r="S199"/>
  <c r="W202"/>
  <c r="K198"/>
  <c r="U198"/>
  <c r="AA200"/>
  <c r="AA201"/>
  <c r="AA199"/>
  <c r="J200"/>
  <c r="J198"/>
  <c r="H201"/>
  <c r="Y199"/>
  <c r="H202"/>
  <c r="O199"/>
  <c r="O202"/>
  <c r="S202"/>
  <c r="S200"/>
  <c r="S198"/>
  <c r="M200"/>
  <c r="Q200"/>
  <c r="U202"/>
  <c r="Q199"/>
  <c r="Y202"/>
  <c r="M202"/>
  <c r="M198"/>
  <c r="M199"/>
  <c r="Q198"/>
  <c r="O198"/>
  <c r="G191"/>
  <c r="R194"/>
  <c r="V194"/>
  <c r="V195"/>
  <c r="V193"/>
  <c r="T193"/>
  <c r="R193"/>
  <c r="I193"/>
  <c r="X195"/>
  <c r="L193"/>
  <c r="L194"/>
  <c r="L191"/>
  <c r="N191"/>
  <c r="P194"/>
  <c r="P191"/>
  <c r="R195"/>
  <c r="T191"/>
  <c r="V191"/>
  <c r="X194"/>
  <c r="X191"/>
  <c r="P193"/>
  <c r="N193"/>
  <c r="F186"/>
  <c r="W185"/>
  <c r="K188"/>
  <c r="J185"/>
  <c r="Q184"/>
  <c r="F188"/>
  <c r="H188"/>
  <c r="F185"/>
  <c r="S184"/>
  <c r="S186"/>
  <c r="Y188"/>
  <c r="Y186"/>
  <c r="M186"/>
  <c r="O185"/>
  <c r="W186"/>
  <c r="U184"/>
  <c r="U185"/>
  <c r="Y184"/>
  <c r="U188"/>
  <c r="O188"/>
  <c r="W184"/>
  <c r="S185"/>
  <c r="Q185"/>
  <c r="M188"/>
  <c r="M184"/>
  <c r="K186"/>
  <c r="G180"/>
  <c r="I180"/>
  <c r="I177"/>
  <c r="X180"/>
  <c r="I179"/>
  <c r="L177"/>
  <c r="N180"/>
  <c r="N181"/>
  <c r="P180"/>
  <c r="P177"/>
  <c r="R177"/>
  <c r="T180"/>
  <c r="T181"/>
  <c r="V180"/>
  <c r="V181"/>
  <c r="X181"/>
  <c r="L179"/>
  <c r="R179"/>
  <c r="AA178"/>
  <c r="K180"/>
  <c r="Z180"/>
  <c r="AA168"/>
  <c r="AA171" s="1"/>
  <c r="J40" i="14"/>
  <c r="J38"/>
  <c r="AA181" i="5"/>
  <c r="AA179"/>
  <c r="V416"/>
  <c r="R413"/>
  <c r="L402"/>
  <c r="M408"/>
  <c r="X401"/>
  <c r="F413"/>
  <c r="S416"/>
  <c r="X399"/>
  <c r="Q407"/>
  <c r="U407"/>
  <c r="U410"/>
  <c r="N406"/>
  <c r="AA416"/>
  <c r="N417"/>
  <c r="W417"/>
  <c r="AA414"/>
  <c r="AA417"/>
  <c r="AA413"/>
  <c r="V415"/>
  <c r="V413"/>
  <c r="N416"/>
  <c r="V417"/>
  <c r="H415"/>
  <c r="N415"/>
  <c r="N413"/>
  <c r="R417"/>
  <c r="U417"/>
  <c r="K417"/>
  <c r="R415"/>
  <c r="M407"/>
  <c r="U408"/>
  <c r="X408"/>
  <c r="Q408"/>
  <c r="Y406"/>
  <c r="L407"/>
  <c r="P406"/>
  <c r="Q406"/>
  <c r="Y408"/>
  <c r="Y407"/>
  <c r="Y410"/>
  <c r="M410"/>
  <c r="Q410"/>
  <c r="AA402"/>
  <c r="P399"/>
  <c r="P401"/>
  <c r="AA403"/>
  <c r="AA399"/>
  <c r="AA400"/>
  <c r="AA390"/>
  <c r="AA395" s="1"/>
  <c r="H400"/>
  <c r="F403"/>
  <c r="L399"/>
  <c r="Q402"/>
  <c r="O401"/>
  <c r="X392"/>
  <c r="K392"/>
  <c r="AA392"/>
  <c r="P38" i="14"/>
  <c r="Q403" i="5"/>
  <c r="S430"/>
  <c r="K431"/>
  <c r="W430"/>
  <c r="W433"/>
  <c r="K433"/>
  <c r="S432"/>
  <c r="W431"/>
  <c r="S429"/>
  <c r="X423"/>
  <c r="O429"/>
  <c r="R421"/>
  <c r="AA433"/>
  <c r="AA432"/>
  <c r="AA429"/>
  <c r="AA430"/>
  <c r="S421"/>
  <c r="AA420"/>
  <c r="AA421" s="1"/>
  <c r="Q38" i="14"/>
  <c r="N422" i="5"/>
  <c r="J422"/>
  <c r="U432"/>
  <c r="U33"/>
  <c r="Y32"/>
  <c r="Y33"/>
  <c r="J36"/>
  <c r="T34"/>
  <c r="P28"/>
  <c r="M36"/>
  <c r="L32"/>
  <c r="P27"/>
  <c r="P29"/>
  <c r="L28"/>
  <c r="L27"/>
  <c r="L25"/>
  <c r="T28"/>
  <c r="X25"/>
  <c r="P25"/>
  <c r="T25"/>
  <c r="L29"/>
  <c r="X28"/>
  <c r="X29"/>
  <c r="S36"/>
  <c r="O36"/>
  <c r="W36"/>
  <c r="F32"/>
  <c r="K33"/>
  <c r="O33"/>
  <c r="W34"/>
  <c r="S33"/>
  <c r="P32"/>
  <c r="O32"/>
  <c r="K34"/>
  <c r="AA36"/>
  <c r="S34"/>
  <c r="S32"/>
  <c r="K36"/>
  <c r="K32"/>
  <c r="W32"/>
  <c r="AA32"/>
  <c r="AA33"/>
  <c r="AA35"/>
  <c r="AA29"/>
  <c r="AA18"/>
  <c r="AA28"/>
  <c r="AA19"/>
  <c r="AA21"/>
  <c r="AA17"/>
  <c r="U34"/>
  <c r="Q32"/>
  <c r="M32"/>
  <c r="R18"/>
  <c r="Y34"/>
  <c r="Y36"/>
  <c r="V36"/>
  <c r="Q33"/>
  <c r="M33"/>
  <c r="J66"/>
  <c r="X64"/>
  <c r="J67"/>
  <c r="X73"/>
  <c r="T73"/>
  <c r="O68"/>
  <c r="S66"/>
  <c r="T71"/>
  <c r="W64"/>
  <c r="L73"/>
  <c r="AA74"/>
  <c r="G73"/>
  <c r="P71"/>
  <c r="T74"/>
  <c r="X74"/>
  <c r="X75"/>
  <c r="I72"/>
  <c r="G71"/>
  <c r="P75"/>
  <c r="P73"/>
  <c r="K71"/>
  <c r="AA75"/>
  <c r="AA71"/>
  <c r="N71"/>
  <c r="O73"/>
  <c r="K74"/>
  <c r="L74"/>
  <c r="L71"/>
  <c r="N75"/>
  <c r="P74"/>
  <c r="T75"/>
  <c r="X71"/>
  <c r="Z74"/>
  <c r="AA72"/>
  <c r="AA60"/>
  <c r="S64"/>
  <c r="W68"/>
  <c r="Q57"/>
  <c r="AA68"/>
  <c r="AA56"/>
  <c r="Y65"/>
  <c r="K64"/>
  <c r="Y64"/>
  <c r="M66"/>
  <c r="U64"/>
  <c r="U68"/>
  <c r="K68"/>
  <c r="S65"/>
  <c r="M68"/>
  <c r="AA57"/>
  <c r="F37" i="14"/>
  <c r="AA58" i="5"/>
  <c r="Y66"/>
  <c r="O65"/>
  <c r="K65"/>
  <c r="Q66"/>
  <c r="U66"/>
  <c r="S68"/>
  <c r="U65"/>
  <c r="O64"/>
  <c r="W65"/>
  <c r="Q65"/>
  <c r="M64"/>
  <c r="N57"/>
  <c r="AA65"/>
  <c r="Y68"/>
  <c r="Q68"/>
  <c r="M65"/>
  <c r="H318"/>
  <c r="F332"/>
  <c r="T331"/>
  <c r="H320"/>
  <c r="X325"/>
  <c r="F331"/>
  <c r="F333"/>
  <c r="H344"/>
  <c r="U334"/>
  <c r="S348"/>
  <c r="Y332"/>
  <c r="W345"/>
  <c r="V340"/>
  <c r="F353"/>
  <c r="I331"/>
  <c r="L354"/>
  <c r="M332"/>
  <c r="N340"/>
  <c r="P326"/>
  <c r="P327"/>
  <c r="S318"/>
  <c r="T354"/>
  <c r="V341"/>
  <c r="W326"/>
  <c r="P324"/>
  <c r="Q334"/>
  <c r="M334"/>
  <c r="K318"/>
  <c r="AA347"/>
  <c r="H316"/>
  <c r="J333"/>
  <c r="J331"/>
  <c r="L330"/>
  <c r="J324"/>
  <c r="G324"/>
  <c r="J332"/>
  <c r="H319"/>
  <c r="W344"/>
  <c r="T325"/>
  <c r="U330"/>
  <c r="S345"/>
  <c r="J334"/>
  <c r="N341"/>
  <c r="P351"/>
  <c r="Q332"/>
  <c r="S346"/>
  <c r="K345"/>
  <c r="T334"/>
  <c r="Q339"/>
  <c r="M339"/>
  <c r="L351"/>
  <c r="T351"/>
  <c r="X354"/>
  <c r="G351"/>
  <c r="AA354"/>
  <c r="AA355"/>
  <c r="AA352"/>
  <c r="L355"/>
  <c r="O351"/>
  <c r="P354"/>
  <c r="P355"/>
  <c r="T355"/>
  <c r="P352"/>
  <c r="G355"/>
  <c r="G352"/>
  <c r="G354"/>
  <c r="X355"/>
  <c r="AA346"/>
  <c r="AA345"/>
  <c r="Q345"/>
  <c r="Y346"/>
  <c r="Y344"/>
  <c r="Q348"/>
  <c r="H347"/>
  <c r="M346"/>
  <c r="U346"/>
  <c r="Y345"/>
  <c r="Y348"/>
  <c r="M344"/>
  <c r="M345"/>
  <c r="Z347"/>
  <c r="AA348"/>
  <c r="V346"/>
  <c r="M348"/>
  <c r="T340"/>
  <c r="T341"/>
  <c r="AA340"/>
  <c r="P341"/>
  <c r="T337"/>
  <c r="L339"/>
  <c r="AA341"/>
  <c r="AA337"/>
  <c r="P340"/>
  <c r="P339"/>
  <c r="AA338"/>
  <c r="L340"/>
  <c r="L341"/>
  <c r="P337"/>
  <c r="X341"/>
  <c r="T339"/>
  <c r="O331"/>
  <c r="W334"/>
  <c r="W332"/>
  <c r="K332"/>
  <c r="W330"/>
  <c r="W331"/>
  <c r="Y309"/>
  <c r="R323"/>
  <c r="V325"/>
  <c r="V327"/>
  <c r="G327"/>
  <c r="X326"/>
  <c r="L325"/>
  <c r="L323"/>
  <c r="W323"/>
  <c r="X327"/>
  <c r="AA325"/>
  <c r="AA326"/>
  <c r="AA324"/>
  <c r="I327"/>
  <c r="I326"/>
  <c r="Z326"/>
  <c r="I325"/>
  <c r="I323"/>
  <c r="N323"/>
  <c r="AA327"/>
  <c r="M325"/>
  <c r="F320"/>
  <c r="S316"/>
  <c r="F317"/>
  <c r="T317"/>
  <c r="AA319"/>
  <c r="F316"/>
  <c r="J317"/>
  <c r="F318"/>
  <c r="J319"/>
  <c r="O317"/>
  <c r="Y317"/>
  <c r="M320"/>
  <c r="K320"/>
  <c r="AA320"/>
  <c r="AA316"/>
  <c r="AA307"/>
  <c r="AA308" s="1"/>
  <c r="M40" i="14"/>
  <c r="M36"/>
  <c r="L301" i="5"/>
  <c r="R290"/>
  <c r="P303"/>
  <c r="X302"/>
  <c r="K295"/>
  <c r="L304"/>
  <c r="W295"/>
  <c r="R287"/>
  <c r="AA293"/>
  <c r="J302"/>
  <c r="R286"/>
  <c r="V287"/>
  <c r="P301"/>
  <c r="O295"/>
  <c r="V288"/>
  <c r="W296"/>
  <c r="W293"/>
  <c r="X300"/>
  <c r="K297"/>
  <c r="AA295"/>
  <c r="V286"/>
  <c r="L300"/>
  <c r="AA296"/>
  <c r="AA303"/>
  <c r="AA302"/>
  <c r="T304"/>
  <c r="N302"/>
  <c r="R300"/>
  <c r="L302"/>
  <c r="T300"/>
  <c r="N301"/>
  <c r="AA304"/>
  <c r="AA300"/>
  <c r="O301"/>
  <c r="U293"/>
  <c r="S296"/>
  <c r="R288"/>
  <c r="X288"/>
  <c r="X287"/>
  <c r="T290"/>
  <c r="AA290"/>
  <c r="AA287"/>
  <c r="AA289"/>
  <c r="Q286"/>
  <c r="AA277"/>
  <c r="AA280" s="1"/>
  <c r="L36" i="14"/>
  <c r="P287" i="5"/>
  <c r="N288"/>
  <c r="X286"/>
  <c r="N290"/>
  <c r="M257"/>
  <c r="L251"/>
  <c r="Q256"/>
  <c r="H264"/>
  <c r="W271"/>
  <c r="H271"/>
  <c r="O274"/>
  <c r="K272"/>
  <c r="S270"/>
  <c r="M258"/>
  <c r="O265"/>
  <c r="L271"/>
  <c r="Z259"/>
  <c r="AA273"/>
  <c r="O270"/>
  <c r="K274"/>
  <c r="S271"/>
  <c r="Y256"/>
  <c r="Q258"/>
  <c r="R267"/>
  <c r="R265"/>
  <c r="V386"/>
  <c r="AA387"/>
  <c r="R385"/>
  <c r="AA386"/>
  <c r="R386"/>
  <c r="I385"/>
  <c r="J385"/>
  <c r="N387"/>
  <c r="R387"/>
  <c r="V383"/>
  <c r="N385"/>
  <c r="V385"/>
  <c r="V387"/>
  <c r="AA375"/>
  <c r="AA379"/>
  <c r="G383"/>
  <c r="X386"/>
  <c r="T385"/>
  <c r="Y377"/>
  <c r="Z386"/>
  <c r="AA376"/>
  <c r="L386"/>
  <c r="P383"/>
  <c r="T376"/>
  <c r="Y376"/>
  <c r="AA377"/>
  <c r="H150"/>
  <c r="H147"/>
  <c r="J134"/>
  <c r="T155"/>
  <c r="P155"/>
  <c r="N144"/>
  <c r="P158"/>
  <c r="O149"/>
  <c r="K150"/>
  <c r="P161"/>
  <c r="S151"/>
  <c r="U137"/>
  <c r="V142"/>
  <c r="W150"/>
  <c r="Y133"/>
  <c r="X155"/>
  <c r="P135"/>
  <c r="V144"/>
  <c r="R140"/>
  <c r="Q135"/>
  <c r="H148"/>
  <c r="F162"/>
  <c r="N143"/>
  <c r="T158"/>
  <c r="W149"/>
  <c r="W151"/>
  <c r="F137"/>
  <c r="S150"/>
  <c r="T161"/>
  <c r="U165"/>
  <c r="W147"/>
  <c r="X156"/>
  <c r="Y137"/>
  <c r="X154"/>
  <c r="S149"/>
  <c r="X158"/>
  <c r="R141"/>
  <c r="L135"/>
  <c r="G155"/>
  <c r="J135"/>
  <c r="N142"/>
  <c r="P154"/>
  <c r="P156"/>
  <c r="O150"/>
  <c r="M136"/>
  <c r="M133"/>
  <c r="Q133"/>
  <c r="R142"/>
  <c r="Y136"/>
  <c r="Y165"/>
  <c r="U135"/>
  <c r="Y135"/>
  <c r="L158"/>
  <c r="V140"/>
  <c r="R144"/>
  <c r="M135"/>
  <c r="L154"/>
  <c r="K147"/>
  <c r="S164"/>
  <c r="K163"/>
  <c r="O163"/>
  <c r="T163"/>
  <c r="X165"/>
  <c r="K161"/>
  <c r="AA165"/>
  <c r="H164"/>
  <c r="S163"/>
  <c r="S165"/>
  <c r="S161"/>
  <c r="K164"/>
  <c r="O164"/>
  <c r="O161"/>
  <c r="W164"/>
  <c r="W161"/>
  <c r="K165"/>
  <c r="W163"/>
  <c r="AA164"/>
  <c r="M161"/>
  <c r="Q165"/>
  <c r="Y163"/>
  <c r="Q161"/>
  <c r="Y164"/>
  <c r="M164"/>
  <c r="M165"/>
  <c r="Q164"/>
  <c r="U164"/>
  <c r="U161"/>
  <c r="Y161"/>
  <c r="U163"/>
  <c r="Q163"/>
  <c r="Z157"/>
  <c r="I156"/>
  <c r="V155"/>
  <c r="O154"/>
  <c r="AA156"/>
  <c r="R155"/>
  <c r="AA157"/>
  <c r="AA158"/>
  <c r="AA154"/>
  <c r="V158"/>
  <c r="V156"/>
  <c r="N154"/>
  <c r="N155"/>
  <c r="R154"/>
  <c r="N158"/>
  <c r="N156"/>
  <c r="Y147"/>
  <c r="AA150"/>
  <c r="AA151"/>
  <c r="F148"/>
  <c r="Y151"/>
  <c r="M150"/>
  <c r="Q147"/>
  <c r="Q149"/>
  <c r="AA148"/>
  <c r="M151"/>
  <c r="M147"/>
  <c r="U150"/>
  <c r="Q151"/>
  <c r="R147"/>
  <c r="M149"/>
  <c r="M140"/>
  <c r="U144"/>
  <c r="U142"/>
  <c r="R39" i="14"/>
  <c r="P144" i="5"/>
  <c r="X144"/>
  <c r="L144"/>
  <c r="L141"/>
  <c r="T140"/>
  <c r="T144"/>
  <c r="Z143"/>
  <c r="L140"/>
  <c r="T141"/>
  <c r="T142"/>
  <c r="P142"/>
  <c r="X142"/>
  <c r="X140"/>
  <c r="P140"/>
  <c r="S137"/>
  <c r="S133"/>
  <c r="O133"/>
  <c r="W137"/>
  <c r="S135"/>
  <c r="K135"/>
  <c r="O137"/>
  <c r="W136"/>
  <c r="W135"/>
  <c r="K137"/>
  <c r="H133"/>
  <c r="K136"/>
  <c r="O136"/>
  <c r="AA134"/>
  <c r="AA124"/>
  <c r="AA129" s="1"/>
  <c r="I36" i="14"/>
  <c r="T129" i="5"/>
  <c r="Z134"/>
  <c r="AA137"/>
  <c r="J37" i="14"/>
  <c r="T48" i="5"/>
  <c r="T52"/>
  <c r="P48"/>
  <c r="L48"/>
  <c r="P49"/>
  <c r="L52"/>
  <c r="AA51"/>
  <c r="AA39"/>
  <c r="AA44" s="1"/>
  <c r="I48"/>
  <c r="I52"/>
  <c r="AA50"/>
  <c r="O48"/>
  <c r="T41"/>
  <c r="V41"/>
  <c r="AA52"/>
  <c r="AA48"/>
  <c r="I94"/>
  <c r="G96"/>
  <c r="O95"/>
  <c r="L94"/>
  <c r="AA97"/>
  <c r="V94"/>
  <c r="V96"/>
  <c r="S98"/>
  <c r="Y94"/>
  <c r="K94"/>
  <c r="Z98"/>
  <c r="R94"/>
  <c r="N94"/>
  <c r="J87"/>
  <c r="F91"/>
  <c r="Y91"/>
  <c r="Q87"/>
  <c r="U90"/>
  <c r="U87"/>
  <c r="W80"/>
  <c r="AA88"/>
  <c r="AA90"/>
  <c r="X87"/>
  <c r="G36" i="14"/>
  <c r="H91" i="5"/>
  <c r="Z91"/>
  <c r="AA80"/>
  <c r="W257"/>
  <c r="M265"/>
  <c r="Y271"/>
  <c r="Y274"/>
  <c r="V271"/>
  <c r="K260"/>
  <c r="O260"/>
  <c r="O256"/>
  <c r="N249"/>
  <c r="S258"/>
  <c r="V253"/>
  <c r="Y263"/>
  <c r="X256"/>
  <c r="K257"/>
  <c r="AA264"/>
  <c r="AA259"/>
  <c r="AA250"/>
  <c r="P265"/>
  <c r="R249"/>
  <c r="S257"/>
  <c r="W256"/>
  <c r="F273"/>
  <c r="J273"/>
  <c r="K256"/>
  <c r="T257"/>
  <c r="K258"/>
  <c r="O257"/>
  <c r="S256"/>
  <c r="V251"/>
  <c r="AA267"/>
  <c r="U271"/>
  <c r="Y270"/>
  <c r="M272"/>
  <c r="Q272"/>
  <c r="Q271"/>
  <c r="Q270"/>
  <c r="M274"/>
  <c r="AA274"/>
  <c r="AA270"/>
  <c r="Y272"/>
  <c r="U270"/>
  <c r="M271"/>
  <c r="AA271"/>
  <c r="U274"/>
  <c r="G272"/>
  <c r="U272"/>
  <c r="M270"/>
  <c r="G265"/>
  <c r="G267"/>
  <c r="L266"/>
  <c r="X266"/>
  <c r="L263"/>
  <c r="T266"/>
  <c r="T267"/>
  <c r="AA266"/>
  <c r="S263"/>
  <c r="W263"/>
  <c r="Z266"/>
  <c r="U257"/>
  <c r="Q257"/>
  <c r="U258"/>
  <c r="U260"/>
  <c r="U256"/>
  <c r="M260"/>
  <c r="Q260"/>
  <c r="K253"/>
  <c r="O253"/>
  <c r="T252"/>
  <c r="X253"/>
  <c r="T251"/>
  <c r="Z252"/>
  <c r="I252"/>
  <c r="H252"/>
  <c r="P252"/>
  <c r="L252"/>
  <c r="L249"/>
  <c r="AA252"/>
  <c r="AA251"/>
  <c r="AA253"/>
  <c r="AA241"/>
  <c r="AA245"/>
  <c r="M252"/>
  <c r="T249"/>
  <c r="W249"/>
  <c r="V242"/>
  <c r="AA242"/>
  <c r="U253"/>
  <c r="AA243"/>
  <c r="G251"/>
  <c r="M251"/>
  <c r="R37" i="14"/>
  <c r="O440" i="5"/>
  <c r="K447"/>
  <c r="W369"/>
  <c r="K369"/>
  <c r="I359"/>
  <c r="AA358"/>
  <c r="AA361" s="1"/>
  <c r="N40" i="14"/>
  <c r="N38"/>
  <c r="N36"/>
  <c r="AA371" i="5"/>
  <c r="AA369"/>
  <c r="O441"/>
  <c r="V438"/>
  <c r="Y440"/>
  <c r="Y438"/>
  <c r="P441"/>
  <c r="L448"/>
  <c r="L445"/>
  <c r="N448"/>
  <c r="N445"/>
  <c r="P448"/>
  <c r="P445"/>
  <c r="R448"/>
  <c r="R445"/>
  <c r="T448"/>
  <c r="T449"/>
  <c r="V448"/>
  <c r="V445"/>
  <c r="X447"/>
  <c r="X449"/>
  <c r="T438"/>
  <c r="V437"/>
  <c r="Y441"/>
  <c r="R38" i="14"/>
  <c r="R36"/>
  <c r="AA436" i="5"/>
  <c r="R40" i="14"/>
  <c r="P112" i="5"/>
  <c r="U121"/>
  <c r="AA106"/>
  <c r="AA104"/>
  <c r="R112"/>
  <c r="AA102"/>
  <c r="AA111"/>
  <c r="H121"/>
  <c r="AA114"/>
  <c r="AA112"/>
  <c r="T114"/>
  <c r="I114"/>
  <c r="X112"/>
  <c r="AA83"/>
  <c r="AA81"/>
  <c r="AA79"/>
  <c r="L91"/>
  <c r="U95"/>
  <c r="S95"/>
  <c r="O94"/>
  <c r="AA98"/>
  <c r="AA96"/>
  <c r="AA91"/>
  <c r="AA89"/>
  <c r="I445"/>
  <c r="I449"/>
  <c r="V441"/>
  <c r="K448"/>
  <c r="M447"/>
  <c r="M449"/>
  <c r="O449"/>
  <c r="Q445"/>
  <c r="S448"/>
  <c r="S445"/>
  <c r="U447"/>
  <c r="U449"/>
  <c r="W447"/>
  <c r="W445"/>
  <c r="Y448"/>
  <c r="Y445"/>
  <c r="K445"/>
  <c r="X437"/>
  <c r="N433"/>
  <c r="P433"/>
  <c r="R433"/>
  <c r="X431"/>
  <c r="X432"/>
  <c r="X425"/>
  <c r="T429"/>
  <c r="V433"/>
  <c r="X429"/>
  <c r="P431"/>
  <c r="T431"/>
  <c r="H429"/>
  <c r="J429"/>
  <c r="L433"/>
  <c r="L430"/>
  <c r="L429"/>
  <c r="L432"/>
  <c r="N432"/>
  <c r="N429"/>
  <c r="P432"/>
  <c r="P429"/>
  <c r="R432"/>
  <c r="R429"/>
  <c r="T432"/>
  <c r="T433"/>
  <c r="V431"/>
  <c r="V432"/>
  <c r="V429"/>
  <c r="X433"/>
  <c r="N431"/>
  <c r="R431"/>
  <c r="Z432"/>
  <c r="I413"/>
  <c r="K402"/>
  <c r="L408"/>
  <c r="M413"/>
  <c r="M399"/>
  <c r="O403"/>
  <c r="S402"/>
  <c r="S403"/>
  <c r="U403"/>
  <c r="W403"/>
  <c r="Y402"/>
  <c r="S401"/>
  <c r="K403"/>
  <c r="K401"/>
  <c r="W401"/>
  <c r="V406"/>
  <c r="T410"/>
  <c r="R406"/>
  <c r="M415"/>
  <c r="M401"/>
  <c r="I403"/>
  <c r="Y403"/>
  <c r="M402"/>
  <c r="M403"/>
  <c r="O399"/>
  <c r="Q399"/>
  <c r="S399"/>
  <c r="U402"/>
  <c r="U399"/>
  <c r="W402"/>
  <c r="Y399"/>
  <c r="U401"/>
  <c r="Q401"/>
  <c r="O400"/>
  <c r="K399"/>
  <c r="F407"/>
  <c r="N407"/>
  <c r="X406"/>
  <c r="N410"/>
  <c r="P408"/>
  <c r="T408"/>
  <c r="R407"/>
  <c r="V410"/>
  <c r="I417"/>
  <c r="Y413"/>
  <c r="K416"/>
  <c r="M416"/>
  <c r="O413"/>
  <c r="Q416"/>
  <c r="Q417"/>
  <c r="S413"/>
  <c r="Y417"/>
  <c r="Y415"/>
  <c r="O415"/>
  <c r="K413"/>
  <c r="W415"/>
  <c r="W413"/>
  <c r="G414"/>
  <c r="Y416"/>
  <c r="G415"/>
  <c r="M417"/>
  <c r="O417"/>
  <c r="Q413"/>
  <c r="S417"/>
  <c r="U416"/>
  <c r="U413"/>
  <c r="W416"/>
  <c r="S415"/>
  <c r="U415"/>
  <c r="K415"/>
  <c r="O414"/>
  <c r="Q415"/>
  <c r="Z416"/>
  <c r="X410"/>
  <c r="X407"/>
  <c r="N408"/>
  <c r="R408"/>
  <c r="V408"/>
  <c r="T407"/>
  <c r="P410"/>
  <c r="P409"/>
  <c r="L406"/>
  <c r="V407"/>
  <c r="T406"/>
  <c r="R410"/>
  <c r="L410"/>
  <c r="Z409"/>
  <c r="N401"/>
  <c r="R403"/>
  <c r="N403"/>
  <c r="N402"/>
  <c r="N399"/>
  <c r="P402"/>
  <c r="R402"/>
  <c r="T403"/>
  <c r="V402"/>
  <c r="W399"/>
  <c r="X403"/>
  <c r="Y401"/>
  <c r="T401"/>
  <c r="Z402"/>
  <c r="M383"/>
  <c r="O387"/>
  <c r="Q383"/>
  <c r="F384"/>
  <c r="K386"/>
  <c r="K385"/>
  <c r="R376"/>
  <c r="S378"/>
  <c r="S376"/>
  <c r="U376"/>
  <c r="G385"/>
  <c r="M386"/>
  <c r="S387"/>
  <c r="U386"/>
  <c r="U387"/>
  <c r="W386"/>
  <c r="W387"/>
  <c r="Y387"/>
  <c r="M385"/>
  <c r="Z384"/>
  <c r="Y361"/>
  <c r="F369"/>
  <c r="Y362"/>
  <c r="F371"/>
  <c r="F368"/>
  <c r="X369"/>
  <c r="Y363"/>
  <c r="N367"/>
  <c r="L367"/>
  <c r="H367"/>
  <c r="J371"/>
  <c r="X363"/>
  <c r="P371"/>
  <c r="R370"/>
  <c r="R371"/>
  <c r="X371"/>
  <c r="T369"/>
  <c r="R369"/>
  <c r="L369"/>
  <c r="K359"/>
  <c r="Q363"/>
  <c r="Q359"/>
  <c r="Q360"/>
  <c r="Q361"/>
  <c r="T363"/>
  <c r="T362"/>
  <c r="T359"/>
  <c r="W362"/>
  <c r="W359"/>
  <c r="W363"/>
  <c r="T361"/>
  <c r="Z370"/>
  <c r="N369"/>
  <c r="L370"/>
  <c r="L368"/>
  <c r="I371"/>
  <c r="X362"/>
  <c r="I370"/>
  <c r="N370"/>
  <c r="P370"/>
  <c r="R367"/>
  <c r="T371"/>
  <c r="V370"/>
  <c r="X370"/>
  <c r="X367"/>
  <c r="P368"/>
  <c r="G317"/>
  <c r="G320"/>
  <c r="G316"/>
  <c r="G334"/>
  <c r="M337"/>
  <c r="K340"/>
  <c r="I316"/>
  <c r="I345"/>
  <c r="L348"/>
  <c r="H353"/>
  <c r="J353"/>
  <c r="J340"/>
  <c r="I332"/>
  <c r="H324"/>
  <c r="I319"/>
  <c r="N332"/>
  <c r="U323"/>
  <c r="X344"/>
  <c r="N345"/>
  <c r="V345"/>
  <c r="R320"/>
  <c r="Z333"/>
  <c r="V318"/>
  <c r="X317"/>
  <c r="V316"/>
  <c r="T316"/>
  <c r="R316"/>
  <c r="F324"/>
  <c r="H323"/>
  <c r="J323"/>
  <c r="M323"/>
  <c r="R334"/>
  <c r="G331"/>
  <c r="I330"/>
  <c r="P332"/>
  <c r="R332"/>
  <c r="V332"/>
  <c r="R331"/>
  <c r="Q341"/>
  <c r="Y337"/>
  <c r="H338"/>
  <c r="Q337"/>
  <c r="S339"/>
  <c r="G345"/>
  <c r="X348"/>
  <c r="T345"/>
  <c r="R345"/>
  <c r="N344"/>
  <c r="H351"/>
  <c r="H354"/>
  <c r="F351"/>
  <c r="F355"/>
  <c r="M351"/>
  <c r="S351"/>
  <c r="U355"/>
  <c r="W354"/>
  <c r="Y355"/>
  <c r="S353"/>
  <c r="K351"/>
  <c r="K353"/>
  <c r="H355"/>
  <c r="J351"/>
  <c r="F352"/>
  <c r="O355"/>
  <c r="Q351"/>
  <c r="W355"/>
  <c r="Y354"/>
  <c r="U353"/>
  <c r="O353"/>
  <c r="O352"/>
  <c r="W353"/>
  <c r="Q353"/>
  <c r="Z352"/>
  <c r="I347"/>
  <c r="I344"/>
  <c r="G348"/>
  <c r="N346"/>
  <c r="P346"/>
  <c r="X346"/>
  <c r="T348"/>
  <c r="R344"/>
  <c r="N348"/>
  <c r="Z345"/>
  <c r="S337"/>
  <c r="Q340"/>
  <c r="H341"/>
  <c r="Y340"/>
  <c r="F339"/>
  <c r="M340"/>
  <c r="M341"/>
  <c r="O337"/>
  <c r="S341"/>
  <c r="W339"/>
  <c r="O338"/>
  <c r="Z338"/>
  <c r="P331"/>
  <c r="X334"/>
  <c r="R330"/>
  <c r="P330"/>
  <c r="G330"/>
  <c r="G333"/>
  <c r="I333"/>
  <c r="T332"/>
  <c r="P334"/>
  <c r="V334"/>
  <c r="T330"/>
  <c r="N331"/>
  <c r="Z331"/>
  <c r="J326"/>
  <c r="J325"/>
  <c r="K323"/>
  <c r="O326"/>
  <c r="H326"/>
  <c r="H327"/>
  <c r="F323"/>
  <c r="F327"/>
  <c r="K326"/>
  <c r="M326"/>
  <c r="M327"/>
  <c r="O327"/>
  <c r="Q326"/>
  <c r="Q327"/>
  <c r="S326"/>
  <c r="S327"/>
  <c r="U326"/>
  <c r="U327"/>
  <c r="W327"/>
  <c r="Y327"/>
  <c r="S325"/>
  <c r="U325"/>
  <c r="W325"/>
  <c r="Z324"/>
  <c r="I320"/>
  <c r="I318"/>
  <c r="G319"/>
  <c r="R318"/>
  <c r="P320"/>
  <c r="L316"/>
  <c r="R317"/>
  <c r="N320"/>
  <c r="Z317"/>
  <c r="G293"/>
  <c r="F303"/>
  <c r="G296"/>
  <c r="Y302"/>
  <c r="R293"/>
  <c r="W302"/>
  <c r="W288"/>
  <c r="Q287"/>
  <c r="S287"/>
  <c r="M286"/>
  <c r="O304"/>
  <c r="H289"/>
  <c r="H290"/>
  <c r="Y287"/>
  <c r="S290"/>
  <c r="M290"/>
  <c r="K286"/>
  <c r="M287"/>
  <c r="K287"/>
  <c r="X293"/>
  <c r="R296"/>
  <c r="F300"/>
  <c r="O300"/>
  <c r="Q300"/>
  <c r="Z303"/>
  <c r="J304"/>
  <c r="J300"/>
  <c r="H304"/>
  <c r="Y300"/>
  <c r="Y304"/>
  <c r="O302"/>
  <c r="S302"/>
  <c r="U300"/>
  <c r="S304"/>
  <c r="S300"/>
  <c r="K304"/>
  <c r="W301"/>
  <c r="S301"/>
  <c r="Q304"/>
  <c r="M304"/>
  <c r="G295"/>
  <c r="I295"/>
  <c r="X296"/>
  <c r="R297"/>
  <c r="X297"/>
  <c r="V295"/>
  <c r="R295"/>
  <c r="F286"/>
  <c r="Y286"/>
  <c r="O287"/>
  <c r="Q288"/>
  <c r="S288"/>
  <c r="S286"/>
  <c r="K288"/>
  <c r="K290"/>
  <c r="W286"/>
  <c r="O290"/>
  <c r="Z289"/>
  <c r="H253"/>
  <c r="V257"/>
  <c r="K265"/>
  <c r="M266"/>
  <c r="H267"/>
  <c r="F253"/>
  <c r="T274"/>
  <c r="U249"/>
  <c r="K252"/>
  <c r="M253"/>
  <c r="U251"/>
  <c r="M249"/>
  <c r="L258"/>
  <c r="O267"/>
  <c r="P258"/>
  <c r="R258"/>
  <c r="V258"/>
  <c r="W252"/>
  <c r="U265"/>
  <c r="P270"/>
  <c r="P271"/>
  <c r="Q265"/>
  <c r="K263"/>
  <c r="Z273"/>
  <c r="F251"/>
  <c r="J251"/>
  <c r="Q249"/>
  <c r="Q250"/>
  <c r="Y253"/>
  <c r="U252"/>
  <c r="Q253"/>
  <c r="O252"/>
  <c r="O250"/>
  <c r="Q252"/>
  <c r="J253"/>
  <c r="S252"/>
  <c r="S249"/>
  <c r="W253"/>
  <c r="Y252"/>
  <c r="S251"/>
  <c r="O251"/>
  <c r="W251"/>
  <c r="P256"/>
  <c r="V260"/>
  <c r="N260"/>
  <c r="N257"/>
  <c r="X258"/>
  <c r="L256"/>
  <c r="R256"/>
  <c r="R257"/>
  <c r="K267"/>
  <c r="Y267"/>
  <c r="Q267"/>
  <c r="M263"/>
  <c r="K266"/>
  <c r="H266"/>
  <c r="W265"/>
  <c r="W266"/>
  <c r="W267"/>
  <c r="M267"/>
  <c r="O263"/>
  <c r="Q263"/>
  <c r="S266"/>
  <c r="S267"/>
  <c r="U266"/>
  <c r="U263"/>
  <c r="S265"/>
  <c r="O264"/>
  <c r="G271"/>
  <c r="G270"/>
  <c r="T271"/>
  <c r="V274"/>
  <c r="V272"/>
  <c r="L270"/>
  <c r="L272"/>
  <c r="R272"/>
  <c r="R271"/>
  <c r="X274"/>
  <c r="R274"/>
  <c r="G274"/>
  <c r="I270"/>
  <c r="T270"/>
  <c r="X271"/>
  <c r="V270"/>
  <c r="X272"/>
  <c r="X270"/>
  <c r="L274"/>
  <c r="T272"/>
  <c r="N272"/>
  <c r="P272"/>
  <c r="P274"/>
  <c r="N270"/>
  <c r="R270"/>
  <c r="Z271"/>
  <c r="Y265"/>
  <c r="X263"/>
  <c r="P266"/>
  <c r="G263"/>
  <c r="I263"/>
  <c r="P264"/>
  <c r="P263"/>
  <c r="L267"/>
  <c r="N267"/>
  <c r="R266"/>
  <c r="R263"/>
  <c r="T263"/>
  <c r="V263"/>
  <c r="X267"/>
  <c r="Y266"/>
  <c r="X265"/>
  <c r="L265"/>
  <c r="T265"/>
  <c r="Z264"/>
  <c r="X257"/>
  <c r="P257"/>
  <c r="L260"/>
  <c r="Y258"/>
  <c r="Y260"/>
  <c r="T260"/>
  <c r="G258"/>
  <c r="N258"/>
  <c r="L257"/>
  <c r="N256"/>
  <c r="P260"/>
  <c r="R260"/>
  <c r="V256"/>
  <c r="Z257"/>
  <c r="G252"/>
  <c r="Y251"/>
  <c r="P251"/>
  <c r="P253"/>
  <c r="Y249"/>
  <c r="L253"/>
  <c r="N253"/>
  <c r="P249"/>
  <c r="R252"/>
  <c r="R253"/>
  <c r="T253"/>
  <c r="V252"/>
  <c r="V249"/>
  <c r="X252"/>
  <c r="X249"/>
  <c r="X251"/>
  <c r="N251"/>
  <c r="R251"/>
  <c r="Z250"/>
  <c r="H219"/>
  <c r="J222"/>
  <c r="P186"/>
  <c r="F209"/>
  <c r="F220"/>
  <c r="H221"/>
  <c r="L212"/>
  <c r="T185"/>
  <c r="T227"/>
  <c r="V199"/>
  <c r="L198"/>
  <c r="K235"/>
  <c r="W195"/>
  <c r="T200"/>
  <c r="M237"/>
  <c r="Q223"/>
  <c r="O235"/>
  <c r="K237"/>
  <c r="T213"/>
  <c r="V214"/>
  <c r="N214"/>
  <c r="K208"/>
  <c r="O234"/>
  <c r="U236"/>
  <c r="M177"/>
  <c r="R228"/>
  <c r="S236"/>
  <c r="S233"/>
  <c r="S219"/>
  <c r="U181"/>
  <c r="V186"/>
  <c r="W236"/>
  <c r="X202"/>
  <c r="N188"/>
  <c r="V202"/>
  <c r="Z213"/>
  <c r="Z199"/>
  <c r="Z194"/>
  <c r="H233"/>
  <c r="H235"/>
  <c r="M235"/>
  <c r="W233"/>
  <c r="Q233"/>
  <c r="K236"/>
  <c r="U237"/>
  <c r="K233"/>
  <c r="Q237"/>
  <c r="Y233"/>
  <c r="I228"/>
  <c r="R230"/>
  <c r="V226"/>
  <c r="L227"/>
  <c r="T230"/>
  <c r="N227"/>
  <c r="P228"/>
  <c r="N228"/>
  <c r="V227"/>
  <c r="X228"/>
  <c r="L228"/>
  <c r="F222"/>
  <c r="U219"/>
  <c r="S223"/>
  <c r="K222"/>
  <c r="O223"/>
  <c r="M223"/>
  <c r="W222"/>
  <c r="K219"/>
  <c r="T212"/>
  <c r="V216"/>
  <c r="P212"/>
  <c r="X213"/>
  <c r="F205"/>
  <c r="H209"/>
  <c r="F206"/>
  <c r="F207"/>
  <c r="M207"/>
  <c r="W208"/>
  <c r="O208"/>
  <c r="U208"/>
  <c r="M205"/>
  <c r="S209"/>
  <c r="W207"/>
  <c r="R198"/>
  <c r="N198"/>
  <c r="R199"/>
  <c r="X198"/>
  <c r="X199"/>
  <c r="T198"/>
  <c r="Y195"/>
  <c r="Q191"/>
  <c r="W193"/>
  <c r="M191"/>
  <c r="K191"/>
  <c r="O193"/>
  <c r="W194"/>
  <c r="M193"/>
  <c r="U191"/>
  <c r="Y191"/>
  <c r="T186"/>
  <c r="P184"/>
  <c r="R188"/>
  <c r="T184"/>
  <c r="V188"/>
  <c r="R186"/>
  <c r="N186"/>
  <c r="M180"/>
  <c r="Q181"/>
  <c r="U179"/>
  <c r="Q177"/>
  <c r="J179"/>
  <c r="F179"/>
  <c r="S179"/>
  <c r="W181"/>
  <c r="O177"/>
  <c r="Q180"/>
  <c r="O179"/>
  <c r="W177"/>
  <c r="Y181"/>
  <c r="Z227"/>
  <c r="G226"/>
  <c r="R226"/>
  <c r="V230"/>
  <c r="V228"/>
  <c r="T228"/>
  <c r="L230"/>
  <c r="P226"/>
  <c r="L226"/>
  <c r="N230"/>
  <c r="T226"/>
  <c r="X227"/>
  <c r="X226"/>
  <c r="X230"/>
  <c r="N226"/>
  <c r="R227"/>
  <c r="H222"/>
  <c r="U221"/>
  <c r="W219"/>
  <c r="U222"/>
  <c r="M219"/>
  <c r="Q219"/>
  <c r="S222"/>
  <c r="W221"/>
  <c r="W223"/>
  <c r="Q222"/>
  <c r="M222"/>
  <c r="S221"/>
  <c r="Q221"/>
  <c r="O221"/>
  <c r="K223"/>
  <c r="O222"/>
  <c r="U223"/>
  <c r="Y222"/>
  <c r="Y223"/>
  <c r="Y221"/>
  <c r="Z220"/>
  <c r="G213"/>
  <c r="G212"/>
  <c r="I215"/>
  <c r="G216"/>
  <c r="I213"/>
  <c r="N213"/>
  <c r="R212"/>
  <c r="L216"/>
  <c r="N216"/>
  <c r="P213"/>
  <c r="V213"/>
  <c r="P214"/>
  <c r="L214"/>
  <c r="R216"/>
  <c r="R214"/>
  <c r="T214"/>
  <c r="X214"/>
  <c r="X212"/>
  <c r="R213"/>
  <c r="X216"/>
  <c r="V212"/>
  <c r="T216"/>
  <c r="N212"/>
  <c r="H205"/>
  <c r="H206"/>
  <c r="J208"/>
  <c r="J205"/>
  <c r="H208"/>
  <c r="J206"/>
  <c r="J207"/>
  <c r="K209"/>
  <c r="U207"/>
  <c r="S207"/>
  <c r="W205"/>
  <c r="S205"/>
  <c r="S208"/>
  <c r="Q205"/>
  <c r="O209"/>
  <c r="M209"/>
  <c r="M208"/>
  <c r="Q207"/>
  <c r="U209"/>
  <c r="O205"/>
  <c r="W209"/>
  <c r="Y208"/>
  <c r="Y205"/>
  <c r="Y207"/>
  <c r="N202"/>
  <c r="P199"/>
  <c r="R202"/>
  <c r="N199"/>
  <c r="T199"/>
  <c r="V200"/>
  <c r="R200"/>
  <c r="N200"/>
  <c r="P202"/>
  <c r="V198"/>
  <c r="P200"/>
  <c r="L199"/>
  <c r="L202"/>
  <c r="Y170"/>
  <c r="Y193"/>
  <c r="K193"/>
  <c r="S193"/>
  <c r="U194"/>
  <c r="S191"/>
  <c r="O195"/>
  <c r="K194"/>
  <c r="W191"/>
  <c r="M195"/>
  <c r="Q195"/>
  <c r="Q193"/>
  <c r="S194"/>
  <c r="Q194"/>
  <c r="U193"/>
  <c r="M194"/>
  <c r="O194"/>
  <c r="Y194"/>
  <c r="Z192"/>
  <c r="X188"/>
  <c r="X184"/>
  <c r="L186"/>
  <c r="L184"/>
  <c r="P188"/>
  <c r="L185"/>
  <c r="N185"/>
  <c r="R185"/>
  <c r="R184"/>
  <c r="X186"/>
  <c r="N184"/>
  <c r="X173"/>
  <c r="W179"/>
  <c r="K179"/>
  <c r="W180"/>
  <c r="S181"/>
  <c r="S180"/>
  <c r="U177"/>
  <c r="U180"/>
  <c r="Q179"/>
  <c r="K181"/>
  <c r="S177"/>
  <c r="M181"/>
  <c r="M179"/>
  <c r="Y180"/>
  <c r="Y177"/>
  <c r="O180"/>
  <c r="O181"/>
  <c r="Y179"/>
  <c r="K177"/>
  <c r="Z178"/>
  <c r="Z234"/>
  <c r="J234"/>
  <c r="J236"/>
  <c r="O233"/>
  <c r="Q236"/>
  <c r="M236"/>
  <c r="U235"/>
  <c r="Q235"/>
  <c r="S235"/>
  <c r="M233"/>
  <c r="O237"/>
  <c r="U233"/>
  <c r="W237"/>
  <c r="Y236"/>
  <c r="Y237"/>
  <c r="Y235"/>
  <c r="G151"/>
  <c r="I149"/>
  <c r="I133"/>
  <c r="H142"/>
  <c r="V151"/>
  <c r="N147"/>
  <c r="G165"/>
  <c r="L164"/>
  <c r="L136"/>
  <c r="L137"/>
  <c r="N136"/>
  <c r="N151"/>
  <c r="Q142"/>
  <c r="R136"/>
  <c r="U156"/>
  <c r="V136"/>
  <c r="S154"/>
  <c r="P163"/>
  <c r="L149"/>
  <c r="K144"/>
  <c r="R135"/>
  <c r="L163"/>
  <c r="X136"/>
  <c r="X137"/>
  <c r="N133"/>
  <c r="P133"/>
  <c r="R137"/>
  <c r="T133"/>
  <c r="V133"/>
  <c r="T135"/>
  <c r="N135"/>
  <c r="J141"/>
  <c r="U141"/>
  <c r="W142"/>
  <c r="O144"/>
  <c r="S141"/>
  <c r="S142"/>
  <c r="Y144"/>
  <c r="S140"/>
  <c r="Q140"/>
  <c r="V147"/>
  <c r="L147"/>
  <c r="P151"/>
  <c r="T150"/>
  <c r="T151"/>
  <c r="X147"/>
  <c r="H154"/>
  <c r="J157"/>
  <c r="S156"/>
  <c r="W155"/>
  <c r="W156"/>
  <c r="Q156"/>
  <c r="Y156"/>
  <c r="Y158"/>
  <c r="K156"/>
  <c r="Q154"/>
  <c r="M154"/>
  <c r="K155"/>
  <c r="X163"/>
  <c r="X161"/>
  <c r="L161"/>
  <c r="N161"/>
  <c r="P164"/>
  <c r="V165"/>
  <c r="Z164"/>
  <c r="I163"/>
  <c r="I165"/>
  <c r="T164"/>
  <c r="X164"/>
  <c r="L165"/>
  <c r="N164"/>
  <c r="N165"/>
  <c r="P165"/>
  <c r="R164"/>
  <c r="R165"/>
  <c r="V164"/>
  <c r="V161"/>
  <c r="R163"/>
  <c r="N163"/>
  <c r="Z162"/>
  <c r="J158"/>
  <c r="F155"/>
  <c r="F156"/>
  <c r="S158"/>
  <c r="Q158"/>
  <c r="O155"/>
  <c r="Q155"/>
  <c r="W154"/>
  <c r="O156"/>
  <c r="W158"/>
  <c r="M158"/>
  <c r="M155"/>
  <c r="M156"/>
  <c r="Y155"/>
  <c r="U154"/>
  <c r="U155"/>
  <c r="U158"/>
  <c r="K158"/>
  <c r="S155"/>
  <c r="O158"/>
  <c r="K154"/>
  <c r="Z155"/>
  <c r="I147"/>
  <c r="I150"/>
  <c r="V150"/>
  <c r="P147"/>
  <c r="N150"/>
  <c r="R151"/>
  <c r="R150"/>
  <c r="L151"/>
  <c r="P150"/>
  <c r="T147"/>
  <c r="X150"/>
  <c r="X151"/>
  <c r="X149"/>
  <c r="N149"/>
  <c r="V149"/>
  <c r="T149"/>
  <c r="R149"/>
  <c r="Z148"/>
  <c r="J143"/>
  <c r="H144"/>
  <c r="H140"/>
  <c r="W144"/>
  <c r="W140"/>
  <c r="U140"/>
  <c r="M144"/>
  <c r="M141"/>
  <c r="O141"/>
  <c r="S144"/>
  <c r="O142"/>
  <c r="Y142"/>
  <c r="K140"/>
  <c r="Y140"/>
  <c r="K142"/>
  <c r="Q141"/>
  <c r="Q144"/>
  <c r="Z141"/>
  <c r="I136"/>
  <c r="X133"/>
  <c r="X135"/>
  <c r="L133"/>
  <c r="N137"/>
  <c r="P136"/>
  <c r="P137"/>
  <c r="R133"/>
  <c r="T136"/>
  <c r="T137"/>
  <c r="V137"/>
  <c r="V135"/>
  <c r="P110"/>
  <c r="L111"/>
  <c r="F119"/>
  <c r="J121"/>
  <c r="O120"/>
  <c r="O121"/>
  <c r="S117"/>
  <c r="U117"/>
  <c r="R110"/>
  <c r="X111"/>
  <c r="T111"/>
  <c r="V114"/>
  <c r="R111"/>
  <c r="M121"/>
  <c r="M117"/>
  <c r="Q121"/>
  <c r="S120"/>
  <c r="W117"/>
  <c r="Y120"/>
  <c r="Y121"/>
  <c r="M119"/>
  <c r="K117"/>
  <c r="Z111"/>
  <c r="G110"/>
  <c r="L114"/>
  <c r="P114"/>
  <c r="R114"/>
  <c r="V111"/>
  <c r="N114"/>
  <c r="X110"/>
  <c r="X114"/>
  <c r="G113"/>
  <c r="L112"/>
  <c r="N112"/>
  <c r="T112"/>
  <c r="V112"/>
  <c r="N111"/>
  <c r="N110"/>
  <c r="L110"/>
  <c r="V110"/>
  <c r="T110"/>
  <c r="P111"/>
  <c r="F120"/>
  <c r="J119"/>
  <c r="F117"/>
  <c r="F121"/>
  <c r="U119"/>
  <c r="Q119"/>
  <c r="Q120"/>
  <c r="Q117"/>
  <c r="K120"/>
  <c r="M120"/>
  <c r="O117"/>
  <c r="S121"/>
  <c r="U120"/>
  <c r="W120"/>
  <c r="W121"/>
  <c r="Y117"/>
  <c r="Y119"/>
  <c r="S119"/>
  <c r="K119"/>
  <c r="K121"/>
  <c r="W119"/>
  <c r="O119"/>
  <c r="Z118"/>
  <c r="K95"/>
  <c r="M96"/>
  <c r="N87"/>
  <c r="R90"/>
  <c r="S96"/>
  <c r="T87"/>
  <c r="Q98"/>
  <c r="P91"/>
  <c r="N90"/>
  <c r="R87"/>
  <c r="T90"/>
  <c r="V90"/>
  <c r="V91"/>
  <c r="X90"/>
  <c r="X89"/>
  <c r="T89"/>
  <c r="R89"/>
  <c r="N89"/>
  <c r="S80"/>
  <c r="W96"/>
  <c r="Y96"/>
  <c r="Y98"/>
  <c r="S94"/>
  <c r="W95"/>
  <c r="Q94"/>
  <c r="M95"/>
  <c r="Z95"/>
  <c r="J94"/>
  <c r="O96"/>
  <c r="Q96"/>
  <c r="U96"/>
  <c r="U94"/>
  <c r="U98"/>
  <c r="K98"/>
  <c r="K96"/>
  <c r="Y95"/>
  <c r="W98"/>
  <c r="W94"/>
  <c r="Q95"/>
  <c r="O98"/>
  <c r="M98"/>
  <c r="M94"/>
  <c r="P90"/>
  <c r="P87"/>
  <c r="L90"/>
  <c r="L87"/>
  <c r="N91"/>
  <c r="R91"/>
  <c r="T91"/>
  <c r="V87"/>
  <c r="X91"/>
  <c r="L89"/>
  <c r="V89"/>
  <c r="P89"/>
  <c r="Z90"/>
  <c r="F75"/>
  <c r="H74"/>
  <c r="O72"/>
  <c r="U73"/>
  <c r="L65"/>
  <c r="P65"/>
  <c r="W75"/>
  <c r="N64"/>
  <c r="Q71"/>
  <c r="S74"/>
  <c r="S75"/>
  <c r="Y73"/>
  <c r="T64"/>
  <c r="P64"/>
  <c r="T65"/>
  <c r="X68"/>
  <c r="L66"/>
  <c r="V64"/>
  <c r="R68"/>
  <c r="U74"/>
  <c r="O71"/>
  <c r="W71"/>
  <c r="O75"/>
  <c r="Q74"/>
  <c r="Y74"/>
  <c r="Y75"/>
  <c r="K75"/>
  <c r="K73"/>
  <c r="Q73"/>
  <c r="Z72"/>
  <c r="W74"/>
  <c r="M74"/>
  <c r="W73"/>
  <c r="U75"/>
  <c r="U71"/>
  <c r="M75"/>
  <c r="M71"/>
  <c r="Q75"/>
  <c r="S71"/>
  <c r="Y71"/>
  <c r="S73"/>
  <c r="M73"/>
  <c r="G67"/>
  <c r="I67"/>
  <c r="I65"/>
  <c r="T68"/>
  <c r="L68"/>
  <c r="L64"/>
  <c r="P66"/>
  <c r="P68"/>
  <c r="X66"/>
  <c r="N66"/>
  <c r="N65"/>
  <c r="N68"/>
  <c r="R66"/>
  <c r="T66"/>
  <c r="V66"/>
  <c r="R65"/>
  <c r="V68"/>
  <c r="R64"/>
  <c r="Z67"/>
  <c r="Y44"/>
  <c r="F48"/>
  <c r="F51"/>
  <c r="S49"/>
  <c r="Y52"/>
  <c r="U48"/>
  <c r="S52"/>
  <c r="M48"/>
  <c r="Y40"/>
  <c r="F50"/>
  <c r="O49"/>
  <c r="S50"/>
  <c r="U50"/>
  <c r="W50"/>
  <c r="Y50"/>
  <c r="Q49"/>
  <c r="O52"/>
  <c r="L41"/>
  <c r="L40"/>
  <c r="W44"/>
  <c r="W41"/>
  <c r="G51"/>
  <c r="I51"/>
  <c r="K49"/>
  <c r="M50"/>
  <c r="O50"/>
  <c r="Q50"/>
  <c r="Y48"/>
  <c r="W49"/>
  <c r="U52"/>
  <c r="S48"/>
  <c r="Y49"/>
  <c r="M52"/>
  <c r="K52"/>
  <c r="M49"/>
  <c r="K50"/>
  <c r="W52"/>
  <c r="U49"/>
  <c r="Q48"/>
  <c r="W48"/>
  <c r="K48"/>
  <c r="Y12" i="4"/>
  <c r="U35" i="9" s="1"/>
  <c r="Y10" i="4"/>
  <c r="U33" i="9" s="1"/>
  <c r="Y8" i="4"/>
  <c r="U31" i="9" s="1"/>
  <c r="Y13" i="4"/>
  <c r="U36" i="9" s="1"/>
  <c r="Y11" i="4"/>
  <c r="U34" i="9" s="1"/>
  <c r="Y9" i="4"/>
  <c r="U32" i="9" s="1"/>
  <c r="G26" i="5"/>
  <c r="K28"/>
  <c r="Q28"/>
  <c r="Q29"/>
  <c r="S29"/>
  <c r="X34"/>
  <c r="T32"/>
  <c r="O27"/>
  <c r="N34"/>
  <c r="F35"/>
  <c r="P34"/>
  <c r="V34"/>
  <c r="V33"/>
  <c r="T36"/>
  <c r="N32"/>
  <c r="K29"/>
  <c r="Y25"/>
  <c r="I28"/>
  <c r="M29"/>
  <c r="U25"/>
  <c r="W25"/>
  <c r="S27"/>
  <c r="U27"/>
  <c r="M27"/>
  <c r="K25"/>
  <c r="W27"/>
  <c r="G29"/>
  <c r="K27"/>
  <c r="I27"/>
  <c r="M28"/>
  <c r="M25"/>
  <c r="O28"/>
  <c r="O29"/>
  <c r="Q25"/>
  <c r="S28"/>
  <c r="S25"/>
  <c r="U28"/>
  <c r="U29"/>
  <c r="W28"/>
  <c r="W29"/>
  <c r="Q27"/>
  <c r="H34"/>
  <c r="H36"/>
  <c r="R36"/>
  <c r="R33"/>
  <c r="H35"/>
  <c r="L34"/>
  <c r="X32"/>
  <c r="X33"/>
  <c r="X36"/>
  <c r="P36"/>
  <c r="P33"/>
  <c r="N36"/>
  <c r="L36"/>
  <c r="V32"/>
  <c r="T33"/>
  <c r="R32"/>
  <c r="N33"/>
  <c r="L33"/>
  <c r="Z420"/>
  <c r="Z424" s="1"/>
  <c r="Z307"/>
  <c r="Z308" s="1"/>
  <c r="L37" i="14"/>
  <c r="Z277" i="5"/>
  <c r="Z281" s="1"/>
  <c r="Z124"/>
  <c r="Z125" s="1"/>
  <c r="Z101"/>
  <c r="Z106" s="1"/>
  <c r="Z168"/>
  <c r="Z169" s="1"/>
  <c r="Z374"/>
  <c r="Z375" s="1"/>
  <c r="Z436"/>
  <c r="Z437" s="1"/>
  <c r="Z240"/>
  <c r="Z241" s="1"/>
  <c r="Z368"/>
  <c r="Z358"/>
  <c r="Z359" s="1"/>
  <c r="Z414"/>
  <c r="Z407"/>
  <c r="Z400"/>
  <c r="Z390"/>
  <c r="Z391" s="1"/>
  <c r="Z88"/>
  <c r="Z89"/>
  <c r="Z78"/>
  <c r="Z79" s="1"/>
  <c r="Z65"/>
  <c r="Z55"/>
  <c r="Z56" s="1"/>
  <c r="Z51"/>
  <c r="U43"/>
  <c r="U44"/>
  <c r="O41"/>
  <c r="O40"/>
  <c r="Z49"/>
  <c r="Z39"/>
  <c r="Z40" s="1"/>
  <c r="X40"/>
  <c r="Z16"/>
  <c r="Z17" s="1"/>
  <c r="M421"/>
  <c r="H430"/>
  <c r="F431"/>
  <c r="F433"/>
  <c r="J432"/>
  <c r="Q425"/>
  <c r="Q424"/>
  <c r="W424"/>
  <c r="P421"/>
  <c r="P423"/>
  <c r="P425"/>
  <c r="Y420"/>
  <c r="Y422" s="1"/>
  <c r="U429"/>
  <c r="M429"/>
  <c r="I432"/>
  <c r="U430"/>
  <c r="Q430"/>
  <c r="U431"/>
  <c r="S433"/>
  <c r="O430"/>
  <c r="K429"/>
  <c r="O431"/>
  <c r="G433"/>
  <c r="K432"/>
  <c r="Q429"/>
  <c r="W429"/>
  <c r="Y432"/>
  <c r="Y429"/>
  <c r="Y431"/>
  <c r="P422"/>
  <c r="P424"/>
  <c r="Z430"/>
  <c r="G286"/>
  <c r="G288"/>
  <c r="J293"/>
  <c r="Z296"/>
  <c r="G304"/>
  <c r="I302"/>
  <c r="Z301"/>
  <c r="Z294"/>
  <c r="J297"/>
  <c r="F296"/>
  <c r="J296"/>
  <c r="H293"/>
  <c r="I286"/>
  <c r="Z287"/>
  <c r="Z35"/>
  <c r="Z28"/>
  <c r="H28"/>
  <c r="I34"/>
  <c r="G34"/>
  <c r="Z33"/>
  <c r="I32"/>
  <c r="G33"/>
  <c r="J26"/>
  <c r="Z26"/>
  <c r="Z433"/>
  <c r="Z431"/>
  <c r="Z417"/>
  <c r="Z415"/>
  <c r="Z410"/>
  <c r="Z408"/>
  <c r="Z403"/>
  <c r="Z401"/>
  <c r="Z387"/>
  <c r="Z385"/>
  <c r="Z371"/>
  <c r="Z369"/>
  <c r="Z355"/>
  <c r="Z353"/>
  <c r="Z348"/>
  <c r="Z346"/>
  <c r="Z341"/>
  <c r="Z339"/>
  <c r="Z334"/>
  <c r="Z332"/>
  <c r="Z327"/>
  <c r="Z325"/>
  <c r="Z320"/>
  <c r="Z318"/>
  <c r="Z304"/>
  <c r="Z302"/>
  <c r="Z297"/>
  <c r="Z295"/>
  <c r="Z290"/>
  <c r="Z288"/>
  <c r="Z274"/>
  <c r="Z272"/>
  <c r="Z267"/>
  <c r="Z265"/>
  <c r="Z260"/>
  <c r="Z258"/>
  <c r="Z253"/>
  <c r="Z251"/>
  <c r="Z237"/>
  <c r="Z235"/>
  <c r="Z230"/>
  <c r="Z228"/>
  <c r="Z223"/>
  <c r="Z221"/>
  <c r="Z216"/>
  <c r="Z214"/>
  <c r="Z209"/>
  <c r="Z207"/>
  <c r="Z202"/>
  <c r="Z200"/>
  <c r="Z195"/>
  <c r="Z193"/>
  <c r="Z188"/>
  <c r="Z186"/>
  <c r="Z181"/>
  <c r="Z179"/>
  <c r="Z165"/>
  <c r="Z163"/>
  <c r="Z158"/>
  <c r="Z156"/>
  <c r="Z151"/>
  <c r="Z149"/>
  <c r="Z144"/>
  <c r="Z142"/>
  <c r="Z137"/>
  <c r="Z135"/>
  <c r="Z121"/>
  <c r="Z119"/>
  <c r="Z114"/>
  <c r="Z112"/>
  <c r="Z75"/>
  <c r="Z73"/>
  <c r="Z68"/>
  <c r="Z66"/>
  <c r="Z52"/>
  <c r="Z50"/>
  <c r="Z36"/>
  <c r="Z34"/>
  <c r="Z29"/>
  <c r="Z27"/>
  <c r="C156"/>
  <c r="B135"/>
  <c r="B251"/>
  <c r="C333"/>
  <c r="B103"/>
  <c r="B338"/>
  <c r="C377"/>
  <c r="C378" s="1"/>
  <c r="B323"/>
  <c r="C386"/>
  <c r="B385"/>
  <c r="C200"/>
  <c r="C220"/>
  <c r="B220" s="1"/>
  <c r="C289"/>
  <c r="B401"/>
  <c r="B94"/>
  <c r="C119"/>
  <c r="B294"/>
  <c r="C346"/>
  <c r="C347" s="1"/>
  <c r="B377"/>
  <c r="B228"/>
  <c r="B72"/>
  <c r="B17"/>
  <c r="B32"/>
  <c r="B392"/>
  <c r="S425"/>
  <c r="C253"/>
  <c r="B253" s="1"/>
  <c r="B252"/>
  <c r="C96"/>
  <c r="B95"/>
  <c r="C302"/>
  <c r="B301"/>
  <c r="C141"/>
  <c r="B140"/>
  <c r="B270"/>
  <c r="C271"/>
  <c r="B236"/>
  <c r="C237"/>
  <c r="B258"/>
  <c r="C259"/>
  <c r="C260" s="1"/>
  <c r="B260" s="1"/>
  <c r="C266"/>
  <c r="B265"/>
  <c r="B186"/>
  <c r="C221"/>
  <c r="U361"/>
  <c r="B162"/>
  <c r="C179"/>
  <c r="C213"/>
  <c r="C416"/>
  <c r="C112"/>
  <c r="B369"/>
  <c r="C431"/>
  <c r="B67"/>
  <c r="B346"/>
  <c r="B126"/>
  <c r="B89"/>
  <c r="C191"/>
  <c r="B163"/>
  <c r="C164"/>
  <c r="B136"/>
  <c r="C137"/>
  <c r="B137" s="1"/>
  <c r="C409"/>
  <c r="B408"/>
  <c r="B370"/>
  <c r="C371"/>
  <c r="C403"/>
  <c r="B403" s="1"/>
  <c r="B402"/>
  <c r="B50"/>
  <c r="C51"/>
  <c r="B187"/>
  <c r="C188"/>
  <c r="B188" s="1"/>
  <c r="C151"/>
  <c r="B151" s="1"/>
  <c r="B150"/>
  <c r="C267"/>
  <c r="B267" s="1"/>
  <c r="B266"/>
  <c r="C105"/>
  <c r="B104"/>
  <c r="C128"/>
  <c r="B127"/>
  <c r="C281"/>
  <c r="B280"/>
  <c r="C424"/>
  <c r="B423"/>
  <c r="C208"/>
  <c r="B207"/>
  <c r="C91"/>
  <c r="B91" s="1"/>
  <c r="B90"/>
  <c r="B8"/>
  <c r="C9"/>
  <c r="C40"/>
  <c r="B39"/>
  <c r="B55"/>
  <c r="C56"/>
  <c r="C308"/>
  <c r="B307"/>
  <c r="U359"/>
  <c r="W310"/>
  <c r="W361"/>
  <c r="X424"/>
  <c r="B259"/>
  <c r="C379"/>
  <c r="B378"/>
  <c r="C230"/>
  <c r="B230" s="1"/>
  <c r="B229"/>
  <c r="C74"/>
  <c r="B73"/>
  <c r="C340"/>
  <c r="B339"/>
  <c r="B18"/>
  <c r="C19"/>
  <c r="B393"/>
  <c r="C394"/>
  <c r="B324"/>
  <c r="C325"/>
  <c r="B352"/>
  <c r="C353"/>
  <c r="C317"/>
  <c r="B316"/>
  <c r="B78"/>
  <c r="C79"/>
  <c r="B168"/>
  <c r="C169"/>
  <c r="B240"/>
  <c r="C241"/>
  <c r="C359"/>
  <c r="B358"/>
  <c r="I361"/>
  <c r="C436"/>
  <c r="P40"/>
  <c r="Q40"/>
  <c r="Q422"/>
  <c r="Q437"/>
  <c r="Q439"/>
  <c r="T377"/>
  <c r="W425"/>
  <c r="J437"/>
  <c r="J440"/>
  <c r="G441"/>
  <c r="O42"/>
  <c r="P437"/>
  <c r="U379"/>
  <c r="Y26"/>
  <c r="F26"/>
  <c r="F28"/>
  <c r="I33"/>
  <c r="F36"/>
  <c r="J35"/>
  <c r="J33"/>
  <c r="H33"/>
  <c r="I36"/>
  <c r="J32"/>
  <c r="F34"/>
  <c r="G32"/>
  <c r="H26"/>
  <c r="G17"/>
  <c r="F18"/>
  <c r="F17"/>
  <c r="J18"/>
  <c r="J20"/>
  <c r="I21"/>
  <c r="I17"/>
  <c r="M18"/>
  <c r="H20"/>
  <c r="H17"/>
  <c r="M20"/>
  <c r="M17"/>
  <c r="F20"/>
  <c r="F25"/>
  <c r="H25"/>
  <c r="J25"/>
  <c r="I25"/>
  <c r="G27"/>
  <c r="G25"/>
  <c r="I29"/>
  <c r="H19"/>
  <c r="J21"/>
  <c r="J28"/>
  <c r="H29"/>
  <c r="F27"/>
  <c r="J27"/>
  <c r="R19"/>
  <c r="X19"/>
  <c r="X18"/>
  <c r="X21"/>
  <c r="J17"/>
  <c r="I18"/>
  <c r="G20"/>
  <c r="F21"/>
  <c r="M21"/>
  <c r="R17"/>
  <c r="R20"/>
  <c r="H18"/>
  <c r="I19"/>
  <c r="G21"/>
  <c r="G18"/>
  <c r="F19"/>
  <c r="J19"/>
  <c r="I20"/>
  <c r="H21"/>
  <c r="M19"/>
  <c r="R21"/>
  <c r="X20"/>
  <c r="K17"/>
  <c r="K19"/>
  <c r="K21"/>
  <c r="K18"/>
  <c r="N17"/>
  <c r="N19"/>
  <c r="N20"/>
  <c r="N21"/>
  <c r="P19"/>
  <c r="P17"/>
  <c r="P21"/>
  <c r="Q17"/>
  <c r="Q21"/>
  <c r="Q19"/>
  <c r="Q20"/>
  <c r="S17"/>
  <c r="S21"/>
  <c r="S20"/>
  <c r="S19"/>
  <c r="U19"/>
  <c r="U21"/>
  <c r="U20"/>
  <c r="U17"/>
  <c r="K20"/>
  <c r="N18"/>
  <c r="P18"/>
  <c r="P20"/>
  <c r="Q18"/>
  <c r="S18"/>
  <c r="U18"/>
  <c r="L21"/>
  <c r="L19"/>
  <c r="L17"/>
  <c r="L20"/>
  <c r="L18"/>
  <c r="O21"/>
  <c r="O17"/>
  <c r="O20"/>
  <c r="O19"/>
  <c r="T19"/>
  <c r="T17"/>
  <c r="T20"/>
  <c r="T21"/>
  <c r="T18"/>
  <c r="V17"/>
  <c r="V21"/>
  <c r="V18"/>
  <c r="V19"/>
  <c r="W21"/>
  <c r="W18"/>
  <c r="W17"/>
  <c r="W19"/>
  <c r="Y21"/>
  <c r="Y20"/>
  <c r="Y18"/>
  <c r="O18"/>
  <c r="V20"/>
  <c r="W20"/>
  <c r="Y27"/>
  <c r="Y29"/>
  <c r="G19"/>
  <c r="Y17"/>
  <c r="Y19"/>
  <c r="X17"/>
  <c r="V40"/>
  <c r="L44"/>
  <c r="Q44"/>
  <c r="T42"/>
  <c r="W42"/>
  <c r="P41"/>
  <c r="U41"/>
  <c r="T43"/>
  <c r="H49"/>
  <c r="J50"/>
  <c r="V43"/>
  <c r="H50"/>
  <c r="O44"/>
  <c r="P44"/>
  <c r="T44"/>
  <c r="L42"/>
  <c r="P42"/>
  <c r="Q42"/>
  <c r="T40"/>
  <c r="U40"/>
  <c r="U42"/>
  <c r="V42"/>
  <c r="V44"/>
  <c r="W43"/>
  <c r="X41"/>
  <c r="X43"/>
  <c r="W40"/>
  <c r="X44"/>
  <c r="Q41"/>
  <c r="O43"/>
  <c r="L43"/>
  <c r="G49"/>
  <c r="X42"/>
  <c r="G50"/>
  <c r="I50"/>
  <c r="F52"/>
  <c r="J51"/>
  <c r="H48"/>
  <c r="J49"/>
  <c r="H52"/>
  <c r="J48"/>
  <c r="G48"/>
  <c r="G41"/>
  <c r="G44"/>
  <c r="G43"/>
  <c r="I41"/>
  <c r="I43"/>
  <c r="I40"/>
  <c r="K42"/>
  <c r="K40"/>
  <c r="K44"/>
  <c r="K41"/>
  <c r="N40"/>
  <c r="N42"/>
  <c r="N41"/>
  <c r="N44"/>
  <c r="S42"/>
  <c r="S44"/>
  <c r="S41"/>
  <c r="S40"/>
  <c r="K43"/>
  <c r="N43"/>
  <c r="S43"/>
  <c r="F42"/>
  <c r="F44"/>
  <c r="F43"/>
  <c r="F41"/>
  <c r="F40"/>
  <c r="H42"/>
  <c r="H44"/>
  <c r="H40"/>
  <c r="J44"/>
  <c r="J42"/>
  <c r="J40"/>
  <c r="J41"/>
  <c r="M44"/>
  <c r="M42"/>
  <c r="M40"/>
  <c r="M41"/>
  <c r="M43"/>
  <c r="R40"/>
  <c r="R42"/>
  <c r="R44"/>
  <c r="G40"/>
  <c r="H41"/>
  <c r="G42"/>
  <c r="I42"/>
  <c r="H43"/>
  <c r="J43"/>
  <c r="I44"/>
  <c r="R41"/>
  <c r="R43"/>
  <c r="Y42"/>
  <c r="Y41"/>
  <c r="G65"/>
  <c r="F73"/>
  <c r="J75"/>
  <c r="O59"/>
  <c r="O58"/>
  <c r="J71"/>
  <c r="H71"/>
  <c r="N56"/>
  <c r="O56"/>
  <c r="W59"/>
  <c r="W57"/>
  <c r="W60"/>
  <c r="J68"/>
  <c r="N59"/>
  <c r="H68"/>
  <c r="W56"/>
  <c r="G60"/>
  <c r="G59"/>
  <c r="G58"/>
  <c r="I56"/>
  <c r="I57"/>
  <c r="I60"/>
  <c r="I58"/>
  <c r="R59"/>
  <c r="R58"/>
  <c r="R56"/>
  <c r="X56"/>
  <c r="X57"/>
  <c r="X58"/>
  <c r="R57"/>
  <c r="F59"/>
  <c r="F58"/>
  <c r="F57"/>
  <c r="H57"/>
  <c r="H56"/>
  <c r="H60"/>
  <c r="J57"/>
  <c r="J60"/>
  <c r="J58"/>
  <c r="U59"/>
  <c r="U56"/>
  <c r="U57"/>
  <c r="H59"/>
  <c r="Q59"/>
  <c r="N60"/>
  <c r="O60"/>
  <c r="W58"/>
  <c r="X59"/>
  <c r="N58"/>
  <c r="F66"/>
  <c r="G66"/>
  <c r="H65"/>
  <c r="I68"/>
  <c r="I66"/>
  <c r="J64"/>
  <c r="O57"/>
  <c r="F67"/>
  <c r="G68"/>
  <c r="F56"/>
  <c r="J56"/>
  <c r="G57"/>
  <c r="H58"/>
  <c r="I59"/>
  <c r="F60"/>
  <c r="H66"/>
  <c r="F68"/>
  <c r="Q56"/>
  <c r="Q58"/>
  <c r="Q60"/>
  <c r="R60"/>
  <c r="U58"/>
  <c r="U60"/>
  <c r="X60"/>
  <c r="K56"/>
  <c r="K60"/>
  <c r="K59"/>
  <c r="K58"/>
  <c r="M60"/>
  <c r="M56"/>
  <c r="M58"/>
  <c r="S56"/>
  <c r="S60"/>
  <c r="S58"/>
  <c r="V60"/>
  <c r="V58"/>
  <c r="V57"/>
  <c r="V56"/>
  <c r="Y58"/>
  <c r="Y59"/>
  <c r="Y56"/>
  <c r="K57"/>
  <c r="M57"/>
  <c r="M59"/>
  <c r="S57"/>
  <c r="S59"/>
  <c r="V59"/>
  <c r="L60"/>
  <c r="L58"/>
  <c r="L57"/>
  <c r="L56"/>
  <c r="P56"/>
  <c r="P58"/>
  <c r="P59"/>
  <c r="P57"/>
  <c r="P60"/>
  <c r="T58"/>
  <c r="T60"/>
  <c r="T56"/>
  <c r="T59"/>
  <c r="L59"/>
  <c r="T57"/>
  <c r="J59"/>
  <c r="G56"/>
  <c r="Y60"/>
  <c r="Y57"/>
  <c r="I71"/>
  <c r="J74"/>
  <c r="F72"/>
  <c r="G75"/>
  <c r="H72"/>
  <c r="F74"/>
  <c r="I75"/>
  <c r="G74"/>
  <c r="J73"/>
  <c r="H73"/>
  <c r="I73"/>
  <c r="G87"/>
  <c r="W82"/>
  <c r="F95"/>
  <c r="J97"/>
  <c r="K82"/>
  <c r="K83"/>
  <c r="K80"/>
  <c r="S79"/>
  <c r="W81"/>
  <c r="S83"/>
  <c r="W79"/>
  <c r="W83"/>
  <c r="F90"/>
  <c r="S82"/>
  <c r="F89"/>
  <c r="F87"/>
  <c r="G79"/>
  <c r="G83"/>
  <c r="I83"/>
  <c r="K79"/>
  <c r="K81"/>
  <c r="M82"/>
  <c r="M81"/>
  <c r="M80"/>
  <c r="T79"/>
  <c r="T81"/>
  <c r="H98"/>
  <c r="H95"/>
  <c r="H97"/>
  <c r="F98"/>
  <c r="H82"/>
  <c r="H79"/>
  <c r="H83"/>
  <c r="J82"/>
  <c r="J79"/>
  <c r="J81"/>
  <c r="P82"/>
  <c r="P81"/>
  <c r="P83"/>
  <c r="P80"/>
  <c r="V80"/>
  <c r="V81"/>
  <c r="J80"/>
  <c r="G81"/>
  <c r="G80"/>
  <c r="I79"/>
  <c r="I80"/>
  <c r="I81"/>
  <c r="I82"/>
  <c r="L82"/>
  <c r="L79"/>
  <c r="L81"/>
  <c r="U80"/>
  <c r="U83"/>
  <c r="Y80"/>
  <c r="Y81"/>
  <c r="U82"/>
  <c r="M83"/>
  <c r="T83"/>
  <c r="M79"/>
  <c r="S81"/>
  <c r="I90"/>
  <c r="Y83"/>
  <c r="G91"/>
  <c r="H81"/>
  <c r="G82"/>
  <c r="J83"/>
  <c r="L83"/>
  <c r="P79"/>
  <c r="U79"/>
  <c r="U81"/>
  <c r="V79"/>
  <c r="V83"/>
  <c r="Y82"/>
  <c r="F114"/>
  <c r="G119"/>
  <c r="F113"/>
  <c r="J112"/>
  <c r="H112"/>
  <c r="W103"/>
  <c r="J111"/>
  <c r="G104"/>
  <c r="J110"/>
  <c r="W104"/>
  <c r="G106"/>
  <c r="G105"/>
  <c r="I104"/>
  <c r="I102"/>
  <c r="T105"/>
  <c r="T102"/>
  <c r="T103"/>
  <c r="F105"/>
  <c r="F103"/>
  <c r="H103"/>
  <c r="H102"/>
  <c r="H105"/>
  <c r="J103"/>
  <c r="J106"/>
  <c r="U105"/>
  <c r="U102"/>
  <c r="H120"/>
  <c r="W106"/>
  <c r="I119"/>
  <c r="G117"/>
  <c r="I118"/>
  <c r="G121"/>
  <c r="H118"/>
  <c r="J118"/>
  <c r="H117"/>
  <c r="J120"/>
  <c r="F102"/>
  <c r="H104"/>
  <c r="J104"/>
  <c r="I120"/>
  <c r="T104"/>
  <c r="U106"/>
  <c r="W105"/>
  <c r="O103"/>
  <c r="O104"/>
  <c r="O106"/>
  <c r="O105"/>
  <c r="R105"/>
  <c r="R104"/>
  <c r="R102"/>
  <c r="X102"/>
  <c r="X103"/>
  <c r="X104"/>
  <c r="X105"/>
  <c r="J102"/>
  <c r="F104"/>
  <c r="F106"/>
  <c r="T106"/>
  <c r="U104"/>
  <c r="G103"/>
  <c r="I103"/>
  <c r="I105"/>
  <c r="H106"/>
  <c r="U103"/>
  <c r="I106"/>
  <c r="G102"/>
  <c r="O102"/>
  <c r="R106"/>
  <c r="W102"/>
  <c r="X106"/>
  <c r="K106"/>
  <c r="K102"/>
  <c r="K104"/>
  <c r="K103"/>
  <c r="M102"/>
  <c r="M104"/>
  <c r="M106"/>
  <c r="P104"/>
  <c r="P106"/>
  <c r="P102"/>
  <c r="P105"/>
  <c r="S104"/>
  <c r="S106"/>
  <c r="S102"/>
  <c r="S103"/>
  <c r="K105"/>
  <c r="M103"/>
  <c r="M105"/>
  <c r="P103"/>
  <c r="S105"/>
  <c r="L104"/>
  <c r="L106"/>
  <c r="L102"/>
  <c r="N104"/>
  <c r="N106"/>
  <c r="N103"/>
  <c r="N102"/>
  <c r="N105"/>
  <c r="Q102"/>
  <c r="Q104"/>
  <c r="Q106"/>
  <c r="Q105"/>
  <c r="Q103"/>
  <c r="V106"/>
  <c r="V102"/>
  <c r="V104"/>
  <c r="L103"/>
  <c r="L105"/>
  <c r="V103"/>
  <c r="V105"/>
  <c r="J105"/>
  <c r="R103"/>
  <c r="Y101"/>
  <c r="Y103" s="1"/>
  <c r="H110"/>
  <c r="J113"/>
  <c r="I111"/>
  <c r="H111"/>
  <c r="F111"/>
  <c r="H114"/>
  <c r="I110"/>
  <c r="G112"/>
  <c r="G114"/>
  <c r="I112"/>
  <c r="F82"/>
  <c r="F83"/>
  <c r="F81"/>
  <c r="F80"/>
  <c r="O83"/>
  <c r="O79"/>
  <c r="O80"/>
  <c r="O82"/>
  <c r="O81"/>
  <c r="R81"/>
  <c r="R83"/>
  <c r="R79"/>
  <c r="R80"/>
  <c r="R82"/>
  <c r="N81"/>
  <c r="N80"/>
  <c r="N79"/>
  <c r="N83"/>
  <c r="Q81"/>
  <c r="Q83"/>
  <c r="Q79"/>
  <c r="X79"/>
  <c r="X81"/>
  <c r="X80"/>
  <c r="X82"/>
  <c r="X83"/>
  <c r="F79"/>
  <c r="N82"/>
  <c r="Q80"/>
  <c r="Q82"/>
  <c r="J91"/>
  <c r="I89"/>
  <c r="H87"/>
  <c r="H88"/>
  <c r="H89"/>
  <c r="Y79"/>
  <c r="L80"/>
  <c r="H80"/>
  <c r="V82"/>
  <c r="T80"/>
  <c r="I88"/>
  <c r="I87"/>
  <c r="G89"/>
  <c r="J89"/>
  <c r="J90"/>
  <c r="I95"/>
  <c r="G95"/>
  <c r="I98"/>
  <c r="F94"/>
  <c r="J96"/>
  <c r="H96"/>
  <c r="J98"/>
  <c r="I96"/>
  <c r="F97"/>
  <c r="G90"/>
  <c r="F140"/>
  <c r="F141"/>
  <c r="J147"/>
  <c r="F147"/>
  <c r="G147"/>
  <c r="J151"/>
  <c r="J150"/>
  <c r="J149"/>
  <c r="I157"/>
  <c r="F163"/>
  <c r="G148"/>
  <c r="H151"/>
  <c r="F161"/>
  <c r="G134"/>
  <c r="I148"/>
  <c r="G149"/>
  <c r="H165"/>
  <c r="F164"/>
  <c r="H162"/>
  <c r="H157"/>
  <c r="F154"/>
  <c r="I154"/>
  <c r="J154"/>
  <c r="J155"/>
  <c r="G158"/>
  <c r="H156"/>
  <c r="F157"/>
  <c r="G154"/>
  <c r="G156"/>
  <c r="H158"/>
  <c r="G142"/>
  <c r="G143"/>
  <c r="F134"/>
  <c r="F136"/>
  <c r="H135"/>
  <c r="H137"/>
  <c r="X126"/>
  <c r="X128"/>
  <c r="X129"/>
  <c r="Y124"/>
  <c r="Y128" s="1"/>
  <c r="J164"/>
  <c r="H161"/>
  <c r="I164"/>
  <c r="G161"/>
  <c r="J162"/>
  <c r="J163"/>
  <c r="G163"/>
  <c r="G162"/>
  <c r="J165"/>
  <c r="I161"/>
  <c r="V125"/>
  <c r="X125"/>
  <c r="X127"/>
  <c r="L128"/>
  <c r="L126"/>
  <c r="P129"/>
  <c r="P127"/>
  <c r="P125"/>
  <c r="P126"/>
  <c r="L129"/>
  <c r="T126"/>
  <c r="T128"/>
  <c r="O126"/>
  <c r="O125"/>
  <c r="O127"/>
  <c r="O129"/>
  <c r="Q129"/>
  <c r="Q126"/>
  <c r="Q128"/>
  <c r="V127"/>
  <c r="V129"/>
  <c r="I143"/>
  <c r="H143"/>
  <c r="J140"/>
  <c r="I144"/>
  <c r="F142"/>
  <c r="J142"/>
  <c r="I141"/>
  <c r="G141"/>
  <c r="G140"/>
  <c r="I140"/>
  <c r="G125"/>
  <c r="I127"/>
  <c r="G129"/>
  <c r="F144"/>
  <c r="L125"/>
  <c r="L127"/>
  <c r="Q125"/>
  <c r="Q127"/>
  <c r="T125"/>
  <c r="T127"/>
  <c r="W9" i="4"/>
  <c r="G126" i="5"/>
  <c r="G128"/>
  <c r="G127"/>
  <c r="I128"/>
  <c r="I126"/>
  <c r="I129"/>
  <c r="I125"/>
  <c r="M125"/>
  <c r="M126"/>
  <c r="M127"/>
  <c r="M129"/>
  <c r="R125"/>
  <c r="R128"/>
  <c r="R127"/>
  <c r="U127"/>
  <c r="U125"/>
  <c r="U129"/>
  <c r="U126"/>
  <c r="W127"/>
  <c r="W126"/>
  <c r="W128"/>
  <c r="W125"/>
  <c r="M128"/>
  <c r="R126"/>
  <c r="R129"/>
  <c r="U128"/>
  <c r="W129"/>
  <c r="F125"/>
  <c r="F127"/>
  <c r="F128"/>
  <c r="F129"/>
  <c r="H127"/>
  <c r="H129"/>
  <c r="H128"/>
  <c r="H125"/>
  <c r="H126"/>
  <c r="J129"/>
  <c r="J125"/>
  <c r="J128"/>
  <c r="J127"/>
  <c r="J126"/>
  <c r="K125"/>
  <c r="K126"/>
  <c r="K127"/>
  <c r="N125"/>
  <c r="N127"/>
  <c r="N129"/>
  <c r="N128"/>
  <c r="S125"/>
  <c r="S127"/>
  <c r="S126"/>
  <c r="F126"/>
  <c r="K128"/>
  <c r="K129"/>
  <c r="N126"/>
  <c r="S128"/>
  <c r="S129"/>
  <c r="O128"/>
  <c r="V126"/>
  <c r="P128"/>
  <c r="F133"/>
  <c r="J137"/>
  <c r="J136"/>
  <c r="G133"/>
  <c r="I135"/>
  <c r="G135"/>
  <c r="H134"/>
  <c r="I137"/>
  <c r="G137"/>
  <c r="J213"/>
  <c r="I237"/>
  <c r="J195"/>
  <c r="H191"/>
  <c r="F191"/>
  <c r="J215"/>
  <c r="I235"/>
  <c r="H215"/>
  <c r="J191"/>
  <c r="H195"/>
  <c r="I192"/>
  <c r="G188"/>
  <c r="G187"/>
  <c r="H178"/>
  <c r="F177"/>
  <c r="H177"/>
  <c r="J180"/>
  <c r="J177"/>
  <c r="I222"/>
  <c r="G181"/>
  <c r="H192"/>
  <c r="G233"/>
  <c r="I234"/>
  <c r="G237"/>
  <c r="G220"/>
  <c r="G184"/>
  <c r="F181"/>
  <c r="H181"/>
  <c r="H236"/>
  <c r="F236"/>
  <c r="F233"/>
  <c r="G177"/>
  <c r="G185"/>
  <c r="G234"/>
  <c r="H237"/>
  <c r="F234"/>
  <c r="F235"/>
  <c r="G202"/>
  <c r="H180"/>
  <c r="F178"/>
  <c r="J178"/>
  <c r="J235"/>
  <c r="I178"/>
  <c r="J237"/>
  <c r="G219"/>
  <c r="G178"/>
  <c r="I199"/>
  <c r="I236"/>
  <c r="H185"/>
  <c r="I186"/>
  <c r="I187"/>
  <c r="F184"/>
  <c r="H184"/>
  <c r="J187"/>
  <c r="J186"/>
  <c r="H187"/>
  <c r="I184"/>
  <c r="I185"/>
  <c r="I195"/>
  <c r="F194"/>
  <c r="J193"/>
  <c r="F195"/>
  <c r="F192"/>
  <c r="G192"/>
  <c r="G195"/>
  <c r="I194"/>
  <c r="G193"/>
  <c r="H194"/>
  <c r="J192"/>
  <c r="I200"/>
  <c r="I198"/>
  <c r="Y173"/>
  <c r="F215"/>
  <c r="F214"/>
  <c r="H214"/>
  <c r="F212"/>
  <c r="G223"/>
  <c r="I219"/>
  <c r="I220"/>
  <c r="J220"/>
  <c r="F219"/>
  <c r="X171"/>
  <c r="H220"/>
  <c r="F221"/>
  <c r="J221"/>
  <c r="I221"/>
  <c r="G221"/>
  <c r="F228"/>
  <c r="F226"/>
  <c r="J227"/>
  <c r="J226"/>
  <c r="H230"/>
  <c r="Y169"/>
  <c r="Y172"/>
  <c r="Y171"/>
  <c r="X172"/>
  <c r="X169"/>
  <c r="G201"/>
  <c r="G198"/>
  <c r="G199"/>
  <c r="J201"/>
  <c r="I201"/>
  <c r="H200"/>
  <c r="H198"/>
  <c r="F202"/>
  <c r="F200"/>
  <c r="J216"/>
  <c r="H216"/>
  <c r="J214"/>
  <c r="I214"/>
  <c r="F213"/>
  <c r="I212"/>
  <c r="G215"/>
  <c r="H212"/>
  <c r="X170"/>
  <c r="J36" i="14"/>
  <c r="L173" i="5"/>
  <c r="L170"/>
  <c r="P173"/>
  <c r="P172"/>
  <c r="T172"/>
  <c r="T169"/>
  <c r="T170"/>
  <c r="T173"/>
  <c r="V173"/>
  <c r="V169"/>
  <c r="V170"/>
  <c r="V172"/>
  <c r="L172"/>
  <c r="P170"/>
  <c r="K173"/>
  <c r="K172"/>
  <c r="K169"/>
  <c r="M170"/>
  <c r="M173"/>
  <c r="M172"/>
  <c r="S172"/>
  <c r="S169"/>
  <c r="S171"/>
  <c r="U172"/>
  <c r="U171"/>
  <c r="U170"/>
  <c r="K170"/>
  <c r="S170"/>
  <c r="F230"/>
  <c r="H228"/>
  <c r="H226"/>
  <c r="I230"/>
  <c r="G230"/>
  <c r="I226"/>
  <c r="G227"/>
  <c r="G229"/>
  <c r="F227"/>
  <c r="H229"/>
  <c r="G169"/>
  <c r="I169"/>
  <c r="G171"/>
  <c r="I171"/>
  <c r="K171"/>
  <c r="L169"/>
  <c r="L171"/>
  <c r="M169"/>
  <c r="M171"/>
  <c r="P169"/>
  <c r="P171"/>
  <c r="S173"/>
  <c r="T171"/>
  <c r="U169"/>
  <c r="U173"/>
  <c r="G170"/>
  <c r="G173"/>
  <c r="G172"/>
  <c r="I170"/>
  <c r="I173"/>
  <c r="I172"/>
  <c r="N171"/>
  <c r="N173"/>
  <c r="N169"/>
  <c r="Q173"/>
  <c r="Q169"/>
  <c r="Q170"/>
  <c r="Q171"/>
  <c r="W170"/>
  <c r="W172"/>
  <c r="W173"/>
  <c r="W169"/>
  <c r="W171"/>
  <c r="N170"/>
  <c r="N172"/>
  <c r="Q172"/>
  <c r="F173"/>
  <c r="F172"/>
  <c r="F171"/>
  <c r="F169"/>
  <c r="H173"/>
  <c r="H169"/>
  <c r="H171"/>
  <c r="H170"/>
  <c r="J173"/>
  <c r="J171"/>
  <c r="J172"/>
  <c r="J169"/>
  <c r="O173"/>
  <c r="O170"/>
  <c r="O171"/>
  <c r="O169"/>
  <c r="R171"/>
  <c r="R169"/>
  <c r="R173"/>
  <c r="R170"/>
  <c r="F170"/>
  <c r="J170"/>
  <c r="H172"/>
  <c r="O172"/>
  <c r="R172"/>
  <c r="V171"/>
  <c r="M438"/>
  <c r="M437"/>
  <c r="L438"/>
  <c r="L440"/>
  <c r="P439"/>
  <c r="W439"/>
  <c r="X439"/>
  <c r="W440"/>
  <c r="G448"/>
  <c r="J441"/>
  <c r="I448"/>
  <c r="L437"/>
  <c r="T439"/>
  <c r="T440"/>
  <c r="N440"/>
  <c r="N441"/>
  <c r="N438"/>
  <c r="S440"/>
  <c r="S437"/>
  <c r="H437"/>
  <c r="S438"/>
  <c r="R440"/>
  <c r="R437"/>
  <c r="R438"/>
  <c r="H439"/>
  <c r="G438"/>
  <c r="L439"/>
  <c r="M441"/>
  <c r="W437"/>
  <c r="W441"/>
  <c r="X440"/>
  <c r="L441"/>
  <c r="M439"/>
  <c r="Q441"/>
  <c r="G439"/>
  <c r="M440"/>
  <c r="X441"/>
  <c r="G449"/>
  <c r="I447"/>
  <c r="F447"/>
  <c r="J447"/>
  <c r="H448"/>
  <c r="T441"/>
  <c r="G445"/>
  <c r="U441"/>
  <c r="J449"/>
  <c r="H446"/>
  <c r="U437"/>
  <c r="J448"/>
  <c r="V440"/>
  <c r="T437"/>
  <c r="H438"/>
  <c r="J438"/>
  <c r="H440"/>
  <c r="G446"/>
  <c r="N437"/>
  <c r="N439"/>
  <c r="R439"/>
  <c r="R441"/>
  <c r="S439"/>
  <c r="S441"/>
  <c r="U439"/>
  <c r="F439"/>
  <c r="F441"/>
  <c r="F440"/>
  <c r="F438"/>
  <c r="I438"/>
  <c r="I440"/>
  <c r="I437"/>
  <c r="K437"/>
  <c r="K440"/>
  <c r="K439"/>
  <c r="K441"/>
  <c r="F437"/>
  <c r="K438"/>
  <c r="I439"/>
  <c r="I441"/>
  <c r="X438"/>
  <c r="P438"/>
  <c r="G437"/>
  <c r="Q440"/>
  <c r="O437"/>
  <c r="V439"/>
  <c r="O439"/>
  <c r="O438"/>
  <c r="L422"/>
  <c r="K422"/>
  <c r="K424"/>
  <c r="M425"/>
  <c r="M423"/>
  <c r="I433"/>
  <c r="M422"/>
  <c r="G432"/>
  <c r="I430"/>
  <c r="K421"/>
  <c r="L421"/>
  <c r="L423"/>
  <c r="L425"/>
  <c r="N424"/>
  <c r="N425"/>
  <c r="O422"/>
  <c r="O423"/>
  <c r="N9" i="4"/>
  <c r="J32" i="9" s="1"/>
  <c r="N11" i="4"/>
  <c r="J34" i="9" s="1"/>
  <c r="N13" i="4"/>
  <c r="N35" i="11" s="1"/>
  <c r="Q421" i="5"/>
  <c r="Q423"/>
  <c r="R422"/>
  <c r="R424"/>
  <c r="S423"/>
  <c r="S424"/>
  <c r="T423"/>
  <c r="U425"/>
  <c r="U422"/>
  <c r="V422"/>
  <c r="V424"/>
  <c r="W421"/>
  <c r="W423"/>
  <c r="J423"/>
  <c r="J425"/>
  <c r="K425"/>
  <c r="J421"/>
  <c r="K423"/>
  <c r="O425"/>
  <c r="U424"/>
  <c r="X421"/>
  <c r="F432"/>
  <c r="H432"/>
  <c r="U423"/>
  <c r="X422"/>
  <c r="F429"/>
  <c r="H431"/>
  <c r="O421"/>
  <c r="N421"/>
  <c r="N423"/>
  <c r="R425"/>
  <c r="S422"/>
  <c r="V425"/>
  <c r="U11" i="4"/>
  <c r="Q34" i="9" s="1"/>
  <c r="U13" i="4"/>
  <c r="Q36" i="9" s="1"/>
  <c r="W422" i="5"/>
  <c r="F422"/>
  <c r="F421"/>
  <c r="F425"/>
  <c r="F424"/>
  <c r="G423"/>
  <c r="G421"/>
  <c r="G422"/>
  <c r="G425"/>
  <c r="I423"/>
  <c r="I421"/>
  <c r="I425"/>
  <c r="T424"/>
  <c r="T422"/>
  <c r="T421"/>
  <c r="T425"/>
  <c r="H421"/>
  <c r="I422"/>
  <c r="F423"/>
  <c r="G424"/>
  <c r="I424"/>
  <c r="H425"/>
  <c r="H424"/>
  <c r="H422"/>
  <c r="H423"/>
  <c r="V423"/>
  <c r="J433"/>
  <c r="R423"/>
  <c r="I429"/>
  <c r="J424"/>
  <c r="J430"/>
  <c r="O424"/>
  <c r="G431"/>
  <c r="G429"/>
  <c r="F401"/>
  <c r="H403"/>
  <c r="J416"/>
  <c r="F414"/>
  <c r="J414"/>
  <c r="J400"/>
  <c r="J415"/>
  <c r="G406"/>
  <c r="J401"/>
  <c r="H399"/>
  <c r="G403"/>
  <c r="G399"/>
  <c r="X395"/>
  <c r="F416"/>
  <c r="H413"/>
  <c r="I415"/>
  <c r="G413"/>
  <c r="F415"/>
  <c r="G417"/>
  <c r="H416"/>
  <c r="H417"/>
  <c r="I416"/>
  <c r="F406"/>
  <c r="H408"/>
  <c r="J407"/>
  <c r="J409"/>
  <c r="F409"/>
  <c r="H410"/>
  <c r="Y390"/>
  <c r="Y392" s="1"/>
  <c r="G408"/>
  <c r="G410"/>
  <c r="I410"/>
  <c r="G407"/>
  <c r="I409"/>
  <c r="F408"/>
  <c r="H406"/>
  <c r="J408"/>
  <c r="H409"/>
  <c r="J410"/>
  <c r="I407"/>
  <c r="I408"/>
  <c r="M395"/>
  <c r="X391"/>
  <c r="X393"/>
  <c r="G402"/>
  <c r="F399"/>
  <c r="J402"/>
  <c r="I399"/>
  <c r="I401"/>
  <c r="G400"/>
  <c r="F400"/>
  <c r="I402"/>
  <c r="J399"/>
  <c r="G393"/>
  <c r="I393"/>
  <c r="I395"/>
  <c r="K391"/>
  <c r="O391"/>
  <c r="O393"/>
  <c r="O394"/>
  <c r="S392"/>
  <c r="S393"/>
  <c r="S394"/>
  <c r="V394"/>
  <c r="V393"/>
  <c r="V391"/>
  <c r="V392"/>
  <c r="R392"/>
  <c r="R395"/>
  <c r="R391"/>
  <c r="U395"/>
  <c r="U392"/>
  <c r="U394"/>
  <c r="O392"/>
  <c r="K393"/>
  <c r="M393"/>
  <c r="K395"/>
  <c r="K394"/>
  <c r="X394"/>
  <c r="M392"/>
  <c r="M394"/>
  <c r="O395"/>
  <c r="R393"/>
  <c r="S391"/>
  <c r="S395"/>
  <c r="U391"/>
  <c r="U393"/>
  <c r="V395"/>
  <c r="F393"/>
  <c r="F391"/>
  <c r="F395"/>
  <c r="H395"/>
  <c r="H393"/>
  <c r="H391"/>
  <c r="H392"/>
  <c r="J391"/>
  <c r="J394"/>
  <c r="J393"/>
  <c r="J395"/>
  <c r="N393"/>
  <c r="N394"/>
  <c r="N392"/>
  <c r="N391"/>
  <c r="N395"/>
  <c r="P393"/>
  <c r="P395"/>
  <c r="P394"/>
  <c r="P392"/>
  <c r="P391"/>
  <c r="W395"/>
  <c r="W393"/>
  <c r="F392"/>
  <c r="J392"/>
  <c r="F394"/>
  <c r="H394"/>
  <c r="W392"/>
  <c r="W394"/>
  <c r="G394"/>
  <c r="G391"/>
  <c r="G395"/>
  <c r="G392"/>
  <c r="I394"/>
  <c r="I392"/>
  <c r="I391"/>
  <c r="L395"/>
  <c r="L391"/>
  <c r="L393"/>
  <c r="L392"/>
  <c r="L394"/>
  <c r="Q393"/>
  <c r="Q391"/>
  <c r="Q395"/>
  <c r="T395"/>
  <c r="T391"/>
  <c r="T392"/>
  <c r="T393"/>
  <c r="T394"/>
  <c r="Q392"/>
  <c r="Q394"/>
  <c r="R394"/>
  <c r="M391"/>
  <c r="I9" i="4"/>
  <c r="K31" i="11" s="1"/>
  <c r="I13" i="4"/>
  <c r="F376" i="5"/>
  <c r="F375"/>
  <c r="W378"/>
  <c r="W377"/>
  <c r="W376"/>
  <c r="R379"/>
  <c r="S377"/>
  <c r="T375"/>
  <c r="U377"/>
  <c r="S375"/>
  <c r="T379"/>
  <c r="Y379"/>
  <c r="F385"/>
  <c r="H386"/>
  <c r="M387"/>
  <c r="N386"/>
  <c r="N383"/>
  <c r="O383"/>
  <c r="S386"/>
  <c r="S383"/>
  <c r="T387"/>
  <c r="Y385"/>
  <c r="S385"/>
  <c r="X385"/>
  <c r="U385"/>
  <c r="J379"/>
  <c r="J377"/>
  <c r="J378"/>
  <c r="P376"/>
  <c r="P377"/>
  <c r="J376"/>
  <c r="I377"/>
  <c r="P378"/>
  <c r="I378"/>
  <c r="I376"/>
  <c r="I379"/>
  <c r="I375"/>
  <c r="N376"/>
  <c r="N375"/>
  <c r="N377"/>
  <c r="R377"/>
  <c r="R375"/>
  <c r="S379"/>
  <c r="U375"/>
  <c r="W379"/>
  <c r="Y378"/>
  <c r="J384"/>
  <c r="J375"/>
  <c r="F377"/>
  <c r="F379"/>
  <c r="F387"/>
  <c r="Q386"/>
  <c r="Q387"/>
  <c r="R383"/>
  <c r="T386"/>
  <c r="T383"/>
  <c r="U383"/>
  <c r="W383"/>
  <c r="X383"/>
  <c r="Y386"/>
  <c r="Y383"/>
  <c r="O385"/>
  <c r="O384"/>
  <c r="L385"/>
  <c r="K387"/>
  <c r="W385"/>
  <c r="Q385"/>
  <c r="K383"/>
  <c r="N379"/>
  <c r="P375"/>
  <c r="P379"/>
  <c r="W375"/>
  <c r="G375"/>
  <c r="G377"/>
  <c r="G376"/>
  <c r="G379"/>
  <c r="L379"/>
  <c r="L375"/>
  <c r="L378"/>
  <c r="L377"/>
  <c r="O375"/>
  <c r="O377"/>
  <c r="O376"/>
  <c r="O379"/>
  <c r="Q375"/>
  <c r="Q379"/>
  <c r="Q377"/>
  <c r="Q376"/>
  <c r="L376"/>
  <c r="O378"/>
  <c r="Q378"/>
  <c r="H376"/>
  <c r="H379"/>
  <c r="H377"/>
  <c r="H378"/>
  <c r="K377"/>
  <c r="K375"/>
  <c r="K379"/>
  <c r="K378"/>
  <c r="M377"/>
  <c r="M379"/>
  <c r="M375"/>
  <c r="V375"/>
  <c r="V379"/>
  <c r="V376"/>
  <c r="V377"/>
  <c r="V378"/>
  <c r="X379"/>
  <c r="X377"/>
  <c r="X376"/>
  <c r="X375"/>
  <c r="H375"/>
  <c r="G378"/>
  <c r="K376"/>
  <c r="M376"/>
  <c r="M378"/>
  <c r="X378"/>
  <c r="T378"/>
  <c r="F378"/>
  <c r="G384"/>
  <c r="I386"/>
  <c r="N378"/>
  <c r="I384"/>
  <c r="H383"/>
  <c r="J386"/>
  <c r="H387"/>
  <c r="J383"/>
  <c r="E10" i="4"/>
  <c r="E12"/>
  <c r="H11"/>
  <c r="I383" i="5"/>
  <c r="F383"/>
  <c r="G387"/>
  <c r="H385"/>
  <c r="S9" i="4"/>
  <c r="O32" i="9" s="1"/>
  <c r="S11" i="4"/>
  <c r="O34" i="9" s="1"/>
  <c r="I362" i="5"/>
  <c r="I363"/>
  <c r="Q362"/>
  <c r="H360"/>
  <c r="H362"/>
  <c r="K361"/>
  <c r="K363"/>
  <c r="U360"/>
  <c r="U362"/>
  <c r="X360"/>
  <c r="H359"/>
  <c r="H361"/>
  <c r="H363"/>
  <c r="L361"/>
  <c r="L359"/>
  <c r="L362"/>
  <c r="L360"/>
  <c r="L363"/>
  <c r="M363"/>
  <c r="M359"/>
  <c r="M361"/>
  <c r="O361"/>
  <c r="O363"/>
  <c r="O360"/>
  <c r="O359"/>
  <c r="O362"/>
  <c r="F359"/>
  <c r="F360"/>
  <c r="F363"/>
  <c r="F362"/>
  <c r="F361"/>
  <c r="G363"/>
  <c r="G362"/>
  <c r="G360"/>
  <c r="N361"/>
  <c r="N359"/>
  <c r="N363"/>
  <c r="S363"/>
  <c r="S359"/>
  <c r="S360"/>
  <c r="S361"/>
  <c r="N360"/>
  <c r="N362"/>
  <c r="S362"/>
  <c r="G361"/>
  <c r="T360"/>
  <c r="K360"/>
  <c r="Y359"/>
  <c r="J368"/>
  <c r="I360"/>
  <c r="G371"/>
  <c r="G369"/>
  <c r="H368"/>
  <c r="H369"/>
  <c r="M370"/>
  <c r="X359"/>
  <c r="J370"/>
  <c r="J367"/>
  <c r="X361"/>
  <c r="U369"/>
  <c r="U370"/>
  <c r="S370"/>
  <c r="W360"/>
  <c r="P367"/>
  <c r="Q367"/>
  <c r="S371"/>
  <c r="T367"/>
  <c r="U367"/>
  <c r="V371"/>
  <c r="Y370"/>
  <c r="S369"/>
  <c r="V369"/>
  <c r="Q369"/>
  <c r="J361"/>
  <c r="J362"/>
  <c r="J360"/>
  <c r="J359"/>
  <c r="J363"/>
  <c r="P361"/>
  <c r="P359"/>
  <c r="P360"/>
  <c r="P362"/>
  <c r="P363"/>
  <c r="R363"/>
  <c r="R361"/>
  <c r="R360"/>
  <c r="R359"/>
  <c r="R362"/>
  <c r="V359"/>
  <c r="V363"/>
  <c r="V362"/>
  <c r="V361"/>
  <c r="V360"/>
  <c r="M362"/>
  <c r="M360"/>
  <c r="Q9" i="4"/>
  <c r="M32" i="9" s="1"/>
  <c r="Q11" i="4"/>
  <c r="Q33" i="11" s="1"/>
  <c r="Y308" i="5"/>
  <c r="G325"/>
  <c r="G323"/>
  <c r="R325"/>
  <c r="V326"/>
  <c r="O323"/>
  <c r="O325"/>
  <c r="U340"/>
  <c r="S340"/>
  <c r="R338"/>
  <c r="H334"/>
  <c r="J339"/>
  <c r="G344"/>
  <c r="G346"/>
  <c r="I346"/>
  <c r="J347"/>
  <c r="H348"/>
  <c r="J344"/>
  <c r="K325"/>
  <c r="Q320"/>
  <c r="V330"/>
  <c r="Y331"/>
  <c r="L344"/>
  <c r="V331"/>
  <c r="X332"/>
  <c r="P344"/>
  <c r="L345"/>
  <c r="Y330"/>
  <c r="X331"/>
  <c r="Y334"/>
  <c r="W346"/>
  <c r="O348"/>
  <c r="P347"/>
  <c r="Q317"/>
  <c r="Y339"/>
  <c r="J352"/>
  <c r="J354"/>
  <c r="H345"/>
  <c r="J346"/>
  <c r="F348"/>
  <c r="F337"/>
  <c r="F341"/>
  <c r="K354"/>
  <c r="L346"/>
  <c r="L332"/>
  <c r="M354"/>
  <c r="M355"/>
  <c r="N326"/>
  <c r="N337"/>
  <c r="N327"/>
  <c r="N318"/>
  <c r="O345"/>
  <c r="O341"/>
  <c r="O332"/>
  <c r="Q354"/>
  <c r="Q355"/>
  <c r="Q323"/>
  <c r="R326"/>
  <c r="R346"/>
  <c r="R327"/>
  <c r="S354"/>
  <c r="S355"/>
  <c r="S332"/>
  <c r="S323"/>
  <c r="T326"/>
  <c r="T346"/>
  <c r="T327"/>
  <c r="U354"/>
  <c r="U351"/>
  <c r="V351"/>
  <c r="V323"/>
  <c r="W340"/>
  <c r="W351"/>
  <c r="X351"/>
  <c r="Y326"/>
  <c r="Y351"/>
  <c r="Y341"/>
  <c r="Y323"/>
  <c r="Y353"/>
  <c r="Y325"/>
  <c r="U348"/>
  <c r="S334"/>
  <c r="X353"/>
  <c r="U344"/>
  <c r="S330"/>
  <c r="K334"/>
  <c r="K355"/>
  <c r="O330"/>
  <c r="M353"/>
  <c r="P319"/>
  <c r="O334"/>
  <c r="N325"/>
  <c r="L334"/>
  <c r="K327"/>
  <c r="X345"/>
  <c r="W348"/>
  <c r="V348"/>
  <c r="V344"/>
  <c r="V320"/>
  <c r="U345"/>
  <c r="T344"/>
  <c r="R348"/>
  <c r="Q325"/>
  <c r="O339"/>
  <c r="N330"/>
  <c r="L331"/>
  <c r="K331"/>
  <c r="Y310"/>
  <c r="U341"/>
  <c r="R340"/>
  <c r="L337"/>
  <c r="K341"/>
  <c r="K339"/>
  <c r="H340"/>
  <c r="I340"/>
  <c r="G340"/>
  <c r="V339"/>
  <c r="R339"/>
  <c r="G337"/>
  <c r="I339"/>
  <c r="J338"/>
  <c r="J341"/>
  <c r="F338"/>
  <c r="H337"/>
  <c r="U337"/>
  <c r="W341"/>
  <c r="X340"/>
  <c r="X337"/>
  <c r="X339"/>
  <c r="U339"/>
  <c r="T311"/>
  <c r="T310"/>
  <c r="M37" i="14"/>
  <c r="M39"/>
  <c r="X309" i="5"/>
  <c r="X308"/>
  <c r="M38" i="14"/>
  <c r="Y312" i="5"/>
  <c r="Q316"/>
  <c r="W320"/>
  <c r="L318"/>
  <c r="P318"/>
  <c r="T318"/>
  <c r="W318"/>
  <c r="X318"/>
  <c r="X320"/>
  <c r="W317"/>
  <c r="S317"/>
  <c r="X316"/>
  <c r="S320"/>
  <c r="N317"/>
  <c r="L317"/>
  <c r="P316"/>
  <c r="N316"/>
  <c r="W316"/>
  <c r="V317"/>
  <c r="T320"/>
  <c r="O316"/>
  <c r="L320"/>
  <c r="K317"/>
  <c r="T308"/>
  <c r="V12" i="4"/>
  <c r="R35" i="9" s="1"/>
  <c r="M308" i="5"/>
  <c r="M309"/>
  <c r="M311"/>
  <c r="L309"/>
  <c r="L312"/>
  <c r="L310"/>
  <c r="N309"/>
  <c r="N308"/>
  <c r="N311"/>
  <c r="T312"/>
  <c r="W308"/>
  <c r="W312"/>
  <c r="X310"/>
  <c r="X312"/>
  <c r="Y311"/>
  <c r="X311"/>
  <c r="G308"/>
  <c r="G310"/>
  <c r="I310"/>
  <c r="I312"/>
  <c r="L308"/>
  <c r="M310"/>
  <c r="M312"/>
  <c r="N310"/>
  <c r="N312"/>
  <c r="G309"/>
  <c r="G312"/>
  <c r="G311"/>
  <c r="I309"/>
  <c r="I308"/>
  <c r="I311"/>
  <c r="O308"/>
  <c r="O312"/>
  <c r="O309"/>
  <c r="O311"/>
  <c r="O310"/>
  <c r="Q310"/>
  <c r="Q308"/>
  <c r="Q312"/>
  <c r="Q311"/>
  <c r="Q309"/>
  <c r="S310"/>
  <c r="S312"/>
  <c r="S308"/>
  <c r="S309"/>
  <c r="V310"/>
  <c r="V312"/>
  <c r="V308"/>
  <c r="V309"/>
  <c r="S311"/>
  <c r="V311"/>
  <c r="F310"/>
  <c r="F312"/>
  <c r="F308"/>
  <c r="H312"/>
  <c r="H308"/>
  <c r="H311"/>
  <c r="H310"/>
  <c r="H309"/>
  <c r="J310"/>
  <c r="J312"/>
  <c r="J311"/>
  <c r="J309"/>
  <c r="J308"/>
  <c r="K308"/>
  <c r="K312"/>
  <c r="K311"/>
  <c r="K310"/>
  <c r="P312"/>
  <c r="P308"/>
  <c r="P310"/>
  <c r="P309"/>
  <c r="P311"/>
  <c r="R310"/>
  <c r="R308"/>
  <c r="R309"/>
  <c r="R312"/>
  <c r="U308"/>
  <c r="U312"/>
  <c r="U310"/>
  <c r="U311"/>
  <c r="F309"/>
  <c r="F311"/>
  <c r="K309"/>
  <c r="R311"/>
  <c r="U309"/>
  <c r="T309"/>
  <c r="L311"/>
  <c r="W309"/>
  <c r="K13" i="4"/>
  <c r="R9"/>
  <c r="T31" i="11" s="1"/>
  <c r="R11" i="4"/>
  <c r="N34" i="9" s="1"/>
  <c r="R13" i="4"/>
  <c r="V9"/>
  <c r="R32" i="9" s="1"/>
  <c r="H287" i="5"/>
  <c r="F297"/>
  <c r="H294"/>
  <c r="H297"/>
  <c r="G297"/>
  <c r="I293"/>
  <c r="I303"/>
  <c r="I296"/>
  <c r="I297"/>
  <c r="F293"/>
  <c r="G300"/>
  <c r="F295"/>
  <c r="J295"/>
  <c r="H296"/>
  <c r="J288"/>
  <c r="L296"/>
  <c r="L297"/>
  <c r="M302"/>
  <c r="O288"/>
  <c r="P302"/>
  <c r="Q302"/>
  <c r="T293"/>
  <c r="U302"/>
  <c r="V293"/>
  <c r="X290"/>
  <c r="W287"/>
  <c r="U290"/>
  <c r="X301"/>
  <c r="U301"/>
  <c r="X304"/>
  <c r="U304"/>
  <c r="K301"/>
  <c r="P304"/>
  <c r="O294"/>
  <c r="K300"/>
  <c r="W304"/>
  <c r="W300"/>
  <c r="W290"/>
  <c r="V300"/>
  <c r="Q301"/>
  <c r="Q290"/>
  <c r="P290"/>
  <c r="O286"/>
  <c r="M301"/>
  <c r="K302"/>
  <c r="X279"/>
  <c r="V10" i="4"/>
  <c r="V32" i="11" s="1"/>
  <c r="F304" i="5"/>
  <c r="I304"/>
  <c r="G302"/>
  <c r="G303"/>
  <c r="F302"/>
  <c r="H300"/>
  <c r="J303"/>
  <c r="I300"/>
  <c r="M295"/>
  <c r="Q297"/>
  <c r="M297"/>
  <c r="M293"/>
  <c r="N297"/>
  <c r="P297"/>
  <c r="T296"/>
  <c r="U295"/>
  <c r="P295"/>
  <c r="J8" i="4"/>
  <c r="J290" i="5"/>
  <c r="J289"/>
  <c r="F290"/>
  <c r="G289"/>
  <c r="I289"/>
  <c r="F287"/>
  <c r="J286"/>
  <c r="H286"/>
  <c r="I290"/>
  <c r="I288"/>
  <c r="D9" i="4"/>
  <c r="F9"/>
  <c r="D11"/>
  <c r="F11"/>
  <c r="D13"/>
  <c r="F13"/>
  <c r="G278" i="5"/>
  <c r="I280"/>
  <c r="I282"/>
  <c r="F289"/>
  <c r="M288"/>
  <c r="U288"/>
  <c r="Y288"/>
  <c r="Y290"/>
  <c r="U286"/>
  <c r="V290"/>
  <c r="U287"/>
  <c r="H13" i="4"/>
  <c r="P12"/>
  <c r="L35" i="9" s="1"/>
  <c r="N279" i="5"/>
  <c r="N281"/>
  <c r="O279"/>
  <c r="O282"/>
  <c r="R278"/>
  <c r="R280"/>
  <c r="R282"/>
  <c r="L10" i="4"/>
  <c r="L32" i="11" s="1"/>
  <c r="N278" i="5"/>
  <c r="N280"/>
  <c r="X280"/>
  <c r="Q281"/>
  <c r="Q282"/>
  <c r="Q279"/>
  <c r="Q280"/>
  <c r="Q278"/>
  <c r="L281"/>
  <c r="L280"/>
  <c r="L278"/>
  <c r="V279"/>
  <c r="V278"/>
  <c r="V282"/>
  <c r="O280"/>
  <c r="N282"/>
  <c r="O278"/>
  <c r="X278"/>
  <c r="X282"/>
  <c r="O281"/>
  <c r="R279"/>
  <c r="E9" i="4"/>
  <c r="E11"/>
  <c r="G11"/>
  <c r="G13"/>
  <c r="L293" i="5"/>
  <c r="N296"/>
  <c r="N293"/>
  <c r="P296"/>
  <c r="P293"/>
  <c r="Q296"/>
  <c r="Q293"/>
  <c r="S297"/>
  <c r="T297"/>
  <c r="U297"/>
  <c r="V296"/>
  <c r="V297"/>
  <c r="Y297"/>
  <c r="Y295"/>
  <c r="X295"/>
  <c r="N295"/>
  <c r="L295"/>
  <c r="T295"/>
  <c r="J10" i="4"/>
  <c r="J12"/>
  <c r="L282" i="5"/>
  <c r="O10" i="4"/>
  <c r="K33" i="9" s="1"/>
  <c r="P9" i="4"/>
  <c r="R31" i="11" s="1"/>
  <c r="P11" i="4"/>
  <c r="P33" i="11" s="1"/>
  <c r="P13" i="4"/>
  <c r="L36" i="9" s="1"/>
  <c r="T10" i="4"/>
  <c r="P33" i="9" s="1"/>
  <c r="T12" i="4"/>
  <c r="P35" i="9" s="1"/>
  <c r="V280" i="5"/>
  <c r="F282"/>
  <c r="F278"/>
  <c r="F280"/>
  <c r="F281"/>
  <c r="H278"/>
  <c r="H280"/>
  <c r="H282"/>
  <c r="J280"/>
  <c r="J282"/>
  <c r="J279"/>
  <c r="J278"/>
  <c r="M280"/>
  <c r="M282"/>
  <c r="M279"/>
  <c r="M281"/>
  <c r="M278"/>
  <c r="T280"/>
  <c r="T282"/>
  <c r="T281"/>
  <c r="T278"/>
  <c r="W278"/>
  <c r="W281"/>
  <c r="W280"/>
  <c r="W282"/>
  <c r="F279"/>
  <c r="H279"/>
  <c r="H281"/>
  <c r="J281"/>
  <c r="T279"/>
  <c r="W279"/>
  <c r="G281"/>
  <c r="G279"/>
  <c r="G282"/>
  <c r="G280"/>
  <c r="I281"/>
  <c r="I278"/>
  <c r="I279"/>
  <c r="K280"/>
  <c r="K278"/>
  <c r="K282"/>
  <c r="K281"/>
  <c r="P282"/>
  <c r="P280"/>
  <c r="P278"/>
  <c r="P279"/>
  <c r="S280"/>
  <c r="S282"/>
  <c r="S279"/>
  <c r="S278"/>
  <c r="U280"/>
  <c r="U278"/>
  <c r="U281"/>
  <c r="U282"/>
  <c r="K279"/>
  <c r="P281"/>
  <c r="S281"/>
  <c r="U279"/>
  <c r="Y277"/>
  <c r="Y282" s="1"/>
  <c r="V281"/>
  <c r="L279"/>
  <c r="D10" i="4"/>
  <c r="F10"/>
  <c r="D12"/>
  <c r="F12"/>
  <c r="H12"/>
  <c r="H10"/>
  <c r="I10"/>
  <c r="I12"/>
  <c r="J9"/>
  <c r="L31" i="11" s="1"/>
  <c r="J13" i="4"/>
  <c r="K10"/>
  <c r="K12"/>
  <c r="L11"/>
  <c r="L33" i="11" s="1"/>
  <c r="L13" i="4"/>
  <c r="M9"/>
  <c r="O31" i="11" s="1"/>
  <c r="M11" i="4"/>
  <c r="M33" i="11" s="1"/>
  <c r="M13" i="4"/>
  <c r="M35" i="11" s="1"/>
  <c r="N12" i="4"/>
  <c r="J35" i="9" s="1"/>
  <c r="O9" i="4"/>
  <c r="Q31" i="11" s="1"/>
  <c r="O11" i="4"/>
  <c r="K34" i="9" s="1"/>
  <c r="O13" i="4"/>
  <c r="O35" i="11" s="1"/>
  <c r="Q10" i="4"/>
  <c r="Q32" i="11" s="1"/>
  <c r="Q12" i="4"/>
  <c r="M35" i="9" s="1"/>
  <c r="R10" i="4"/>
  <c r="R32" i="11" s="1"/>
  <c r="S10" i="4"/>
  <c r="O33" i="9" s="1"/>
  <c r="S12" i="4"/>
  <c r="O35" i="9" s="1"/>
  <c r="T11" i="4"/>
  <c r="P34" i="9" s="1"/>
  <c r="T13" i="4"/>
  <c r="T35" i="11" s="1"/>
  <c r="U8" i="4"/>
  <c r="Q31" i="9" s="1"/>
  <c r="U12" i="4"/>
  <c r="U34" i="11" s="1"/>
  <c r="W8" i="4"/>
  <c r="Y8" i="5" s="1"/>
  <c r="W12" i="4"/>
  <c r="S35" i="9" s="1"/>
  <c r="J252" i="5"/>
  <c r="G257"/>
  <c r="H263"/>
  <c r="H273"/>
  <c r="F270"/>
  <c r="J274"/>
  <c r="F272"/>
  <c r="I272"/>
  <c r="J270"/>
  <c r="F250"/>
  <c r="H249"/>
  <c r="F266"/>
  <c r="I250"/>
  <c r="I274"/>
  <c r="G250"/>
  <c r="I253"/>
  <c r="F249"/>
  <c r="H251"/>
  <c r="H274"/>
  <c r="G249"/>
  <c r="J250"/>
  <c r="K35" i="11"/>
  <c r="L8" i="4"/>
  <c r="F264" i="5"/>
  <c r="I264"/>
  <c r="J266"/>
  <c r="F263"/>
  <c r="F265"/>
  <c r="J264"/>
  <c r="G264"/>
  <c r="I265"/>
  <c r="J265"/>
  <c r="H260"/>
  <c r="V8" i="4"/>
  <c r="R31" i="9" s="1"/>
  <c r="H257" i="5"/>
  <c r="G241"/>
  <c r="J256"/>
  <c r="J258"/>
  <c r="S8" i="4"/>
  <c r="U8" i="5" s="1"/>
  <c r="O8" i="4"/>
  <c r="K31" i="9" s="1"/>
  <c r="G260" i="5"/>
  <c r="T8" i="4"/>
  <c r="I257" i="5"/>
  <c r="I258"/>
  <c r="P241"/>
  <c r="P36" i="14"/>
  <c r="E8" i="4"/>
  <c r="G8" i="5" s="1"/>
  <c r="J244"/>
  <c r="X11" i="4"/>
  <c r="X13"/>
  <c r="F245" i="5"/>
  <c r="X9" i="4"/>
  <c r="P37" i="14"/>
  <c r="W13" i="4"/>
  <c r="W35" i="11" s="1"/>
  <c r="N8" i="4"/>
  <c r="J31" i="9" s="1"/>
  <c r="P244" i="5"/>
  <c r="F241"/>
  <c r="U243"/>
  <c r="K249"/>
  <c r="P40" i="14"/>
  <c r="I8" i="4"/>
  <c r="K8" i="5" s="1"/>
  <c r="K8" i="4"/>
  <c r="H8"/>
  <c r="J8" i="5" s="1"/>
  <c r="J35" i="11"/>
  <c r="F242" i="5"/>
  <c r="H259"/>
  <c r="F256"/>
  <c r="F258"/>
  <c r="J257"/>
  <c r="F259"/>
  <c r="I259"/>
  <c r="V245"/>
  <c r="H258"/>
  <c r="D8" i="4"/>
  <c r="F8" i="5" s="1"/>
  <c r="F260"/>
  <c r="G256"/>
  <c r="J260"/>
  <c r="I256"/>
  <c r="J243"/>
  <c r="Q245"/>
  <c r="K241"/>
  <c r="K5"/>
  <c r="K244"/>
  <c r="K242"/>
  <c r="M244"/>
  <c r="M245"/>
  <c r="K34" i="11"/>
  <c r="S241" i="5"/>
  <c r="S243"/>
  <c r="M242"/>
  <c r="L242"/>
  <c r="L241"/>
  <c r="L245"/>
  <c r="J32" i="11"/>
  <c r="J34"/>
  <c r="N242" i="5"/>
  <c r="N243"/>
  <c r="N244"/>
  <c r="X241"/>
  <c r="N37" i="14"/>
  <c r="Q8" i="4"/>
  <c r="M31" i="9" s="1"/>
  <c r="L12" i="4"/>
  <c r="G242" i="5"/>
  <c r="J245"/>
  <c r="X242"/>
  <c r="L244"/>
  <c r="Q243"/>
  <c r="J242"/>
  <c r="G10" i="4"/>
  <c r="G12"/>
  <c r="G245" i="5"/>
  <c r="E13" i="4"/>
  <c r="J241" i="5"/>
  <c r="H9" i="4"/>
  <c r="O240" i="5"/>
  <c r="O242" s="1"/>
  <c r="M8" i="4"/>
  <c r="R12"/>
  <c r="U242" i="5"/>
  <c r="U244"/>
  <c r="U245"/>
  <c r="S13" i="4"/>
  <c r="V241" i="5"/>
  <c r="T9" i="4"/>
  <c r="U10"/>
  <c r="X243" i="5"/>
  <c r="V11" i="4"/>
  <c r="X245" i="5"/>
  <c r="V13" i="4"/>
  <c r="W11"/>
  <c r="W33" i="11" s="1"/>
  <c r="I240" i="5"/>
  <c r="I243" s="1"/>
  <c r="G8" i="4"/>
  <c r="I8" i="5" s="1"/>
  <c r="G9" i="4"/>
  <c r="M10"/>
  <c r="O12"/>
  <c r="Q244" i="5"/>
  <c r="T240"/>
  <c r="R8" i="4"/>
  <c r="F243" i="5"/>
  <c r="F244"/>
  <c r="H240"/>
  <c r="F8" i="4"/>
  <c r="H8" i="5" s="1"/>
  <c r="K243"/>
  <c r="I11" i="4"/>
  <c r="L243" i="5"/>
  <c r="J11" i="4"/>
  <c r="M241" i="5"/>
  <c r="K9" i="4"/>
  <c r="M243" i="5"/>
  <c r="K11" i="4"/>
  <c r="N241" i="5"/>
  <c r="L9" i="4"/>
  <c r="P245" i="5"/>
  <c r="P243"/>
  <c r="N10" i="4"/>
  <c r="P242" i="5"/>
  <c r="R240"/>
  <c r="P8" i="4"/>
  <c r="P10"/>
  <c r="S242" i="5"/>
  <c r="S244"/>
  <c r="Q13" i="4"/>
  <c r="S245" i="5"/>
  <c r="Y240"/>
  <c r="Y243" s="1"/>
  <c r="W10" i="4"/>
  <c r="G243" i="5"/>
  <c r="N39" i="14"/>
  <c r="M12" i="4"/>
  <c r="G244" i="5"/>
  <c r="W240"/>
  <c r="V243"/>
  <c r="V244"/>
  <c r="U241"/>
  <c r="Q241"/>
  <c r="Q242"/>
  <c r="K245"/>
  <c r="N245"/>
  <c r="X12" i="4"/>
  <c r="X10"/>
  <c r="X8"/>
  <c r="T31" i="9" s="1"/>
  <c r="B33" i="5"/>
  <c r="C28"/>
  <c r="B27"/>
  <c r="C35"/>
  <c r="B34"/>
  <c r="B26"/>
  <c r="AC280" l="1"/>
  <c r="AC20"/>
  <c r="AC102"/>
  <c r="AC103"/>
  <c r="AC104"/>
  <c r="AC105"/>
  <c r="I40" i="14"/>
  <c r="I39"/>
  <c r="I38"/>
  <c r="AC312" i="5"/>
  <c r="AC309"/>
  <c r="AC311"/>
  <c r="AC308"/>
  <c r="AC56"/>
  <c r="AC57"/>
  <c r="AC58"/>
  <c r="AC60"/>
  <c r="AC82"/>
  <c r="AC394"/>
  <c r="AC278"/>
  <c r="AC282"/>
  <c r="AC279"/>
  <c r="AC170"/>
  <c r="AC169"/>
  <c r="AC422"/>
  <c r="AC423"/>
  <c r="AC424"/>
  <c r="E38" i="14"/>
  <c r="E37"/>
  <c r="E39"/>
  <c r="E40"/>
  <c r="E36"/>
  <c r="AC362" i="5"/>
  <c r="C32" i="14"/>
  <c r="AC360" i="5"/>
  <c r="C30" i="14"/>
  <c r="AC8" i="5"/>
  <c r="AC12" s="1"/>
  <c r="C28" i="14"/>
  <c r="C33"/>
  <c r="C31"/>
  <c r="C29"/>
  <c r="AB395" i="5"/>
  <c r="Z363"/>
  <c r="AB173"/>
  <c r="AB21"/>
  <c r="V40" i="9"/>
  <c r="Z421" i="5"/>
  <c r="W391"/>
  <c r="Y425"/>
  <c r="AB129"/>
  <c r="AB245"/>
  <c r="AB379"/>
  <c r="AB41"/>
  <c r="U43" i="9"/>
  <c r="U41"/>
  <c r="U39"/>
  <c r="Z41" i="5"/>
  <c r="AB363"/>
  <c r="AB425"/>
  <c r="AB57"/>
  <c r="AB279"/>
  <c r="AB83"/>
  <c r="V32" i="9"/>
  <c r="V39" s="1"/>
  <c r="V36"/>
  <c r="V43" s="1"/>
  <c r="V34"/>
  <c r="V41" s="1"/>
  <c r="V35"/>
  <c r="V42" s="1"/>
  <c r="U40"/>
  <c r="U42"/>
  <c r="AB102" i="5"/>
  <c r="AB105"/>
  <c r="AB106"/>
  <c r="AB422"/>
  <c r="AB423"/>
  <c r="AB424"/>
  <c r="AB56"/>
  <c r="AB59"/>
  <c r="AB60"/>
  <c r="AB18"/>
  <c r="AB19"/>
  <c r="AB20"/>
  <c r="AB308"/>
  <c r="AB311"/>
  <c r="AB312"/>
  <c r="AB80"/>
  <c r="AB81"/>
  <c r="AB82"/>
  <c r="AB40"/>
  <c r="AB43"/>
  <c r="AB44"/>
  <c r="AB392"/>
  <c r="AB393"/>
  <c r="AB394"/>
  <c r="AB126"/>
  <c r="AB127"/>
  <c r="AB128"/>
  <c r="AB278"/>
  <c r="AB281"/>
  <c r="AB282"/>
  <c r="AB376"/>
  <c r="AB377"/>
  <c r="AB378"/>
  <c r="AB170"/>
  <c r="AB171"/>
  <c r="AB172"/>
  <c r="AB242"/>
  <c r="AB243"/>
  <c r="AB244"/>
  <c r="AB8"/>
  <c r="AB11" s="1"/>
  <c r="AB360"/>
  <c r="AB361"/>
  <c r="AB362"/>
  <c r="T32" i="12"/>
  <c r="Z379" i="5"/>
  <c r="H39" i="14"/>
  <c r="Z173" i="5"/>
  <c r="H37" i="14"/>
  <c r="F38"/>
  <c r="H40"/>
  <c r="H38"/>
  <c r="H36"/>
  <c r="G37"/>
  <c r="Y129" i="5"/>
  <c r="AA170"/>
  <c r="AA169"/>
  <c r="AA173"/>
  <c r="AA172"/>
  <c r="Z395"/>
  <c r="Z393"/>
  <c r="AA393"/>
  <c r="AA394"/>
  <c r="AA391"/>
  <c r="Z423"/>
  <c r="AA423"/>
  <c r="Y423"/>
  <c r="Z425"/>
  <c r="AA424"/>
  <c r="AA422"/>
  <c r="AA425"/>
  <c r="Z19"/>
  <c r="Z21"/>
  <c r="F36" i="14"/>
  <c r="F39"/>
  <c r="R32" i="12"/>
  <c r="F40" i="14"/>
  <c r="Z58" i="5"/>
  <c r="Z60"/>
  <c r="Z312"/>
  <c r="Z310"/>
  <c r="AA310"/>
  <c r="AA312"/>
  <c r="AA309"/>
  <c r="AA311"/>
  <c r="O37" i="14"/>
  <c r="O38"/>
  <c r="O36"/>
  <c r="O39"/>
  <c r="AA279" i="5"/>
  <c r="AA281"/>
  <c r="AA282"/>
  <c r="AA278"/>
  <c r="Z377"/>
  <c r="Y126"/>
  <c r="G12"/>
  <c r="M35" i="12"/>
  <c r="AA125" i="5"/>
  <c r="G39" i="14"/>
  <c r="AA128" i="5"/>
  <c r="AA127"/>
  <c r="AA126"/>
  <c r="L39" i="11"/>
  <c r="O73" s="1"/>
  <c r="Z129" i="5"/>
  <c r="AA43"/>
  <c r="AA42"/>
  <c r="AA40"/>
  <c r="AA41"/>
  <c r="G38" i="14"/>
  <c r="G40"/>
  <c r="Z243" i="5"/>
  <c r="I245"/>
  <c r="K39" i="14"/>
  <c r="P35" i="11"/>
  <c r="Y244" i="5"/>
  <c r="Z245"/>
  <c r="O41" i="11"/>
  <c r="R75" s="1"/>
  <c r="Z441" i="5"/>
  <c r="K35" i="12"/>
  <c r="N33"/>
  <c r="P31"/>
  <c r="N34" i="11"/>
  <c r="J36" i="9"/>
  <c r="J43" s="1"/>
  <c r="R35" i="12"/>
  <c r="T36"/>
  <c r="AA360" i="5"/>
  <c r="T34" i="12"/>
  <c r="AA362" i="5"/>
  <c r="AA359"/>
  <c r="AA363"/>
  <c r="T35" i="12"/>
  <c r="P35"/>
  <c r="U35" i="11"/>
  <c r="S34"/>
  <c r="AA437" i="5"/>
  <c r="AA439"/>
  <c r="AA441"/>
  <c r="U32" i="12"/>
  <c r="AA440" i="5"/>
  <c r="AA8"/>
  <c r="AA11" s="1"/>
  <c r="U33" i="12"/>
  <c r="L34"/>
  <c r="AA438" i="5"/>
  <c r="M34" i="9"/>
  <c r="M41" s="1"/>
  <c r="V34" i="11"/>
  <c r="R33"/>
  <c r="R39" s="1"/>
  <c r="U73" s="1"/>
  <c r="N8" i="5"/>
  <c r="N11" s="1"/>
  <c r="O34" i="12"/>
  <c r="U9" i="5"/>
  <c r="S32" i="9"/>
  <c r="Z439" i="5"/>
  <c r="L40" i="14"/>
  <c r="Y424" i="5"/>
  <c r="Y421"/>
  <c r="S33" i="11"/>
  <c r="M34" i="12"/>
  <c r="O32" i="11"/>
  <c r="O38" s="1"/>
  <c r="R72" s="1"/>
  <c r="J36" i="12"/>
  <c r="Q34"/>
  <c r="U31"/>
  <c r="D37" i="14"/>
  <c r="Q39"/>
  <c r="U31" i="11"/>
  <c r="X74" s="1"/>
  <c r="P34" i="12"/>
  <c r="N33" i="11"/>
  <c r="P34"/>
  <c r="S36" i="12"/>
  <c r="L32" i="9"/>
  <c r="K41" i="11"/>
  <c r="N75" s="1"/>
  <c r="Q40" i="14"/>
  <c r="Q36"/>
  <c r="Z282" i="5"/>
  <c r="Z280"/>
  <c r="Z278"/>
  <c r="Q37" i="14"/>
  <c r="L35" i="11"/>
  <c r="L41" s="1"/>
  <c r="O75" s="1"/>
  <c r="P31"/>
  <c r="P39" s="1"/>
  <c r="S73" s="1"/>
  <c r="P36" i="9"/>
  <c r="U35" i="12"/>
  <c r="W34" i="11"/>
  <c r="Q35" i="9"/>
  <c r="Q42" s="1"/>
  <c r="M31" i="12"/>
  <c r="H10" i="5"/>
  <c r="I13"/>
  <c r="P33" i="12"/>
  <c r="O32"/>
  <c r="J10" i="5"/>
  <c r="N34" i="12"/>
  <c r="U33" i="11"/>
  <c r="O33"/>
  <c r="O39" s="1"/>
  <c r="R73" s="1"/>
  <c r="Y9" i="5"/>
  <c r="P8"/>
  <c r="P12" s="1"/>
  <c r="N33" i="9"/>
  <c r="M33"/>
  <c r="M40" s="1"/>
  <c r="N32"/>
  <c r="Z171" i="5"/>
  <c r="F12"/>
  <c r="F9"/>
  <c r="W8"/>
  <c r="W12" s="1"/>
  <c r="T33" i="11"/>
  <c r="W73" s="1"/>
  <c r="F11" i="5"/>
  <c r="T34" i="11"/>
  <c r="W74" s="1"/>
  <c r="Z127" i="5"/>
  <c r="W75" i="11"/>
  <c r="S35" i="12"/>
  <c r="L39" i="14"/>
  <c r="T31" i="12"/>
  <c r="O35"/>
  <c r="Y12" i="5"/>
  <c r="Q33" i="12"/>
  <c r="X8" i="5"/>
  <c r="X12" s="1"/>
  <c r="M36" i="12"/>
  <c r="M32"/>
  <c r="K13" i="5"/>
  <c r="Q32" i="9"/>
  <c r="Q39" s="1"/>
  <c r="W31" i="11"/>
  <c r="L38" i="14"/>
  <c r="D39"/>
  <c r="M42" i="9"/>
  <c r="K40"/>
  <c r="K36"/>
  <c r="K43" s="1"/>
  <c r="Z42" i="5"/>
  <c r="R38" i="11"/>
  <c r="U72" s="1"/>
  <c r="Z44" i="5"/>
  <c r="R39" i="9"/>
  <c r="Q32" i="12"/>
  <c r="T32" i="9"/>
  <c r="T39" s="1"/>
  <c r="T34"/>
  <c r="T41" s="1"/>
  <c r="X33" i="11"/>
  <c r="AA73" s="1"/>
  <c r="S34" i="9"/>
  <c r="T35"/>
  <c r="T42" s="1"/>
  <c r="X34" i="11"/>
  <c r="AA74" s="1"/>
  <c r="T33" i="9"/>
  <c r="T40" s="1"/>
  <c r="X32" i="11"/>
  <c r="AA72" s="1"/>
  <c r="T36" i="9"/>
  <c r="T43" s="1"/>
  <c r="X35" i="11"/>
  <c r="AA75" s="1"/>
  <c r="S36" i="9"/>
  <c r="Z422" i="5"/>
  <c r="Z309"/>
  <c r="Z311"/>
  <c r="Z279"/>
  <c r="Z126"/>
  <c r="Z128"/>
  <c r="Z102"/>
  <c r="Z103"/>
  <c r="Z104"/>
  <c r="Z105"/>
  <c r="Z170"/>
  <c r="Z172"/>
  <c r="Z376"/>
  <c r="Z378"/>
  <c r="Z438"/>
  <c r="Z440"/>
  <c r="Z242"/>
  <c r="Z244"/>
  <c r="D40" i="14"/>
  <c r="D36"/>
  <c r="D38"/>
  <c r="Z361" i="5"/>
  <c r="Z362"/>
  <c r="Z360"/>
  <c r="Z394"/>
  <c r="Z392"/>
  <c r="Z80"/>
  <c r="Z82"/>
  <c r="Z81"/>
  <c r="Z83"/>
  <c r="Z59"/>
  <c r="Z57"/>
  <c r="Z43"/>
  <c r="L34" i="11"/>
  <c r="L40" s="1"/>
  <c r="O74" s="1"/>
  <c r="F13" i="5"/>
  <c r="S31" i="12"/>
  <c r="Z8" i="5"/>
  <c r="Z13" s="1"/>
  <c r="N31" i="12"/>
  <c r="V35"/>
  <c r="K31"/>
  <c r="Q36"/>
  <c r="R34"/>
  <c r="Z18" i="5"/>
  <c r="Z20"/>
  <c r="J35" i="12"/>
  <c r="K36"/>
  <c r="O36"/>
  <c r="K33"/>
  <c r="V32"/>
  <c r="Q43" i="9"/>
  <c r="B156" i="5"/>
  <c r="C157"/>
  <c r="B333"/>
  <c r="C334"/>
  <c r="B334" s="1"/>
  <c r="B289"/>
  <c r="C290"/>
  <c r="B290" s="1"/>
  <c r="C201"/>
  <c r="B200"/>
  <c r="C387"/>
  <c r="B386"/>
  <c r="C348"/>
  <c r="B348" s="1"/>
  <c r="B347"/>
  <c r="B119"/>
  <c r="C120"/>
  <c r="C432"/>
  <c r="B431"/>
  <c r="C113"/>
  <c r="B112"/>
  <c r="B213"/>
  <c r="C214"/>
  <c r="C142"/>
  <c r="B141"/>
  <c r="B302"/>
  <c r="C303"/>
  <c r="C97"/>
  <c r="B96"/>
  <c r="C192"/>
  <c r="B191"/>
  <c r="C417"/>
  <c r="B416"/>
  <c r="C180"/>
  <c r="B179"/>
  <c r="B221"/>
  <c r="C222"/>
  <c r="B237"/>
  <c r="C238"/>
  <c r="B238" s="1"/>
  <c r="B271"/>
  <c r="C272"/>
  <c r="B359"/>
  <c r="C360"/>
  <c r="B317"/>
  <c r="C318"/>
  <c r="B340"/>
  <c r="C341"/>
  <c r="B341" s="1"/>
  <c r="B74"/>
  <c r="C75"/>
  <c r="C380"/>
  <c r="B380" s="1"/>
  <c r="B379"/>
  <c r="C309"/>
  <c r="B308"/>
  <c r="B40"/>
  <c r="C41"/>
  <c r="C209"/>
  <c r="B209" s="1"/>
  <c r="B208"/>
  <c r="B424"/>
  <c r="C425"/>
  <c r="B281"/>
  <c r="C282"/>
  <c r="C129"/>
  <c r="B128"/>
  <c r="C106"/>
  <c r="B105"/>
  <c r="B409"/>
  <c r="C410"/>
  <c r="B410" s="1"/>
  <c r="B436"/>
  <c r="C437"/>
  <c r="C242"/>
  <c r="B241"/>
  <c r="B169"/>
  <c r="C170"/>
  <c r="C80"/>
  <c r="B79"/>
  <c r="C354"/>
  <c r="B353"/>
  <c r="C326"/>
  <c r="B325"/>
  <c r="C395"/>
  <c r="B394"/>
  <c r="C20"/>
  <c r="B19"/>
  <c r="C57"/>
  <c r="B56"/>
  <c r="B9"/>
  <c r="C10"/>
  <c r="C52"/>
  <c r="B51"/>
  <c r="C372"/>
  <c r="B372" s="1"/>
  <c r="B371"/>
  <c r="C165"/>
  <c r="B164"/>
  <c r="Y393"/>
  <c r="F10"/>
  <c r="V31" i="12"/>
  <c r="Y13" i="5"/>
  <c r="K11"/>
  <c r="J33" i="12"/>
  <c r="R35" i="11"/>
  <c r="R41" s="1"/>
  <c r="U75" s="1"/>
  <c r="V36" i="12"/>
  <c r="T32" i="11"/>
  <c r="S33" i="12"/>
  <c r="L36"/>
  <c r="N36"/>
  <c r="S31" i="9"/>
  <c r="S42" s="1"/>
  <c r="K32"/>
  <c r="K39" s="1"/>
  <c r="G11" i="5"/>
  <c r="L8"/>
  <c r="L13" s="1"/>
  <c r="P32" i="12"/>
  <c r="Q41" i="9"/>
  <c r="S31" i="11"/>
  <c r="R42" i="9"/>
  <c r="J42"/>
  <c r="K40" i="11"/>
  <c r="N74" s="1"/>
  <c r="K41" i="9"/>
  <c r="J11" i="5"/>
  <c r="Q38" i="11"/>
  <c r="T72" s="1"/>
  <c r="Q39"/>
  <c r="T73" s="1"/>
  <c r="J12" i="5"/>
  <c r="Q8"/>
  <c r="Q10" s="1"/>
  <c r="K32" i="11"/>
  <c r="K38" s="1"/>
  <c r="N72" s="1"/>
  <c r="Q34"/>
  <c r="Q40" s="1"/>
  <c r="T74" s="1"/>
  <c r="N36" i="9"/>
  <c r="R33"/>
  <c r="R40" s="1"/>
  <c r="K34" i="12"/>
  <c r="N32"/>
  <c r="S32" i="11"/>
  <c r="L38"/>
  <c r="O72" s="1"/>
  <c r="L34" i="9"/>
  <c r="S34" i="12"/>
  <c r="L32"/>
  <c r="R33"/>
  <c r="Y104" i="5"/>
  <c r="Y102"/>
  <c r="Y105"/>
  <c r="Y106"/>
  <c r="Y127"/>
  <c r="Y125"/>
  <c r="M39" i="9"/>
  <c r="S8" i="5"/>
  <c r="S12" s="1"/>
  <c r="G13"/>
  <c r="P31" i="9"/>
  <c r="P40" s="1"/>
  <c r="G9" i="5"/>
  <c r="G10"/>
  <c r="V8"/>
  <c r="V12" s="1"/>
  <c r="J41" i="9"/>
  <c r="K37" i="14"/>
  <c r="Y391" i="5"/>
  <c r="Y395"/>
  <c r="Y394"/>
  <c r="Y278"/>
  <c r="Y280"/>
  <c r="Y279"/>
  <c r="Y281"/>
  <c r="O31" i="9"/>
  <c r="R31" i="12"/>
  <c r="J31"/>
  <c r="M8" i="5"/>
  <c r="M11" s="1"/>
  <c r="K9"/>
  <c r="K12"/>
  <c r="J13"/>
  <c r="K10"/>
  <c r="U10"/>
  <c r="U12"/>
  <c r="U11"/>
  <c r="I241"/>
  <c r="M36" i="9"/>
  <c r="M43" s="1"/>
  <c r="Q35" i="11"/>
  <c r="Q41" s="1"/>
  <c r="T75" s="1"/>
  <c r="P36" i="12"/>
  <c r="P32" i="11"/>
  <c r="L33" i="9"/>
  <c r="O33" i="12"/>
  <c r="R241" i="5"/>
  <c r="R245"/>
  <c r="R243"/>
  <c r="N32" i="11"/>
  <c r="M33" i="12"/>
  <c r="J33" i="9"/>
  <c r="J40" s="1"/>
  <c r="H245" i="5"/>
  <c r="H243"/>
  <c r="H242"/>
  <c r="H244"/>
  <c r="H241"/>
  <c r="N31" i="9"/>
  <c r="T8" i="5"/>
  <c r="T12" s="1"/>
  <c r="Q31" i="12"/>
  <c r="W241" i="5"/>
  <c r="W243"/>
  <c r="W245"/>
  <c r="W244"/>
  <c r="M34" i="11"/>
  <c r="L35" i="12"/>
  <c r="V33"/>
  <c r="Y10" i="5"/>
  <c r="Y242"/>
  <c r="Y245"/>
  <c r="R8"/>
  <c r="O31" i="12"/>
  <c r="L31" i="9"/>
  <c r="K32" i="12"/>
  <c r="N31" i="11"/>
  <c r="N41" s="1"/>
  <c r="Q75" s="1"/>
  <c r="J34" i="12"/>
  <c r="K33" i="11"/>
  <c r="K39" s="1"/>
  <c r="N73" s="1"/>
  <c r="M31"/>
  <c r="J32" i="12"/>
  <c r="J33" i="11"/>
  <c r="H13" i="5"/>
  <c r="H11"/>
  <c r="T243"/>
  <c r="T241"/>
  <c r="T245"/>
  <c r="T242"/>
  <c r="O34" i="11"/>
  <c r="O40" s="1"/>
  <c r="R74" s="1"/>
  <c r="K35" i="9"/>
  <c r="K42" s="1"/>
  <c r="N35" i="12"/>
  <c r="M32" i="11"/>
  <c r="L33" i="12"/>
  <c r="V34"/>
  <c r="Y11" i="5"/>
  <c r="U36" i="12"/>
  <c r="V35" i="11"/>
  <c r="R36" i="9"/>
  <c r="R43" s="1"/>
  <c r="V33" i="11"/>
  <c r="R34" i="9"/>
  <c r="R41" s="1"/>
  <c r="U34" i="12"/>
  <c r="V31" i="11"/>
  <c r="S32" i="12"/>
  <c r="P32" i="9"/>
  <c r="S35" i="11"/>
  <c r="O36" i="9"/>
  <c r="U13" i="5"/>
  <c r="R36" i="12"/>
  <c r="Q35"/>
  <c r="N35" i="9"/>
  <c r="R34" i="11"/>
  <c r="R40" s="1"/>
  <c r="U74" s="1"/>
  <c r="L31" i="12"/>
  <c r="O8" i="5"/>
  <c r="O12" s="1"/>
  <c r="J9"/>
  <c r="J31" i="11"/>
  <c r="T41"/>
  <c r="R244" i="5"/>
  <c r="R242"/>
  <c r="I9"/>
  <c r="J39" i="9"/>
  <c r="H12" i="5"/>
  <c r="Y241"/>
  <c r="W242"/>
  <c r="I12"/>
  <c r="I242"/>
  <c r="I11"/>
  <c r="W32" i="11"/>
  <c r="T33" i="12"/>
  <c r="U32" i="11"/>
  <c r="S33" i="9"/>
  <c r="Q33"/>
  <c r="Q40" s="1"/>
  <c r="O245" i="5"/>
  <c r="O241"/>
  <c r="O243"/>
  <c r="K38" i="14"/>
  <c r="K36"/>
  <c r="T244" i="5"/>
  <c r="I244"/>
  <c r="I10"/>
  <c r="O244"/>
  <c r="H9"/>
  <c r="B35"/>
  <c r="C36"/>
  <c r="C29"/>
  <c r="B29" s="1"/>
  <c r="B28"/>
  <c r="AC11" l="1"/>
  <c r="AC9"/>
  <c r="AC13"/>
  <c r="AC10"/>
  <c r="K40" i="12"/>
  <c r="AB12" i="5"/>
  <c r="AB9"/>
  <c r="AB13"/>
  <c r="X73" i="11"/>
  <c r="AB10" i="5"/>
  <c r="N9"/>
  <c r="AA9"/>
  <c r="N13"/>
  <c r="R39" i="12"/>
  <c r="N10" i="5"/>
  <c r="N12"/>
  <c r="P13"/>
  <c r="P39" i="12"/>
  <c r="P40"/>
  <c r="M42"/>
  <c r="P41"/>
  <c r="W10" i="5"/>
  <c r="W9"/>
  <c r="U39" i="12"/>
  <c r="AA13" i="5"/>
  <c r="K42" i="12"/>
  <c r="AA12" i="5"/>
  <c r="P41" i="11"/>
  <c r="S75" s="1"/>
  <c r="AA10" i="5"/>
  <c r="P42" i="12"/>
  <c r="U41" i="11"/>
  <c r="P43" i="12"/>
  <c r="X75" i="11"/>
  <c r="Q41" i="12"/>
  <c r="T43"/>
  <c r="K43"/>
  <c r="X11" i="5"/>
  <c r="X13"/>
  <c r="P9"/>
  <c r="Q12"/>
  <c r="J41" i="12"/>
  <c r="X10" i="5"/>
  <c r="T40" i="11"/>
  <c r="S40"/>
  <c r="V74" s="1"/>
  <c r="O42" i="12"/>
  <c r="U39" i="11"/>
  <c r="P40"/>
  <c r="S74" s="1"/>
  <c r="M39" i="12"/>
  <c r="C40" i="14"/>
  <c r="U40" i="11"/>
  <c r="V9" i="5"/>
  <c r="L11"/>
  <c r="T39" i="11"/>
  <c r="C38" i="14"/>
  <c r="S43" i="12"/>
  <c r="J43"/>
  <c r="P11" i="5"/>
  <c r="W13"/>
  <c r="W11"/>
  <c r="P10"/>
  <c r="X9"/>
  <c r="S13"/>
  <c r="M41" i="12"/>
  <c r="U43"/>
  <c r="P38" i="11"/>
  <c r="S72" s="1"/>
  <c r="N41" i="12"/>
  <c r="C39" i="14"/>
  <c r="U41" i="12"/>
  <c r="V41"/>
  <c r="M40"/>
  <c r="U40"/>
  <c r="J39"/>
  <c r="U42"/>
  <c r="Z74" i="11"/>
  <c r="M43" i="12"/>
  <c r="C36" i="14"/>
  <c r="J42" i="12"/>
  <c r="S41"/>
  <c r="S40"/>
  <c r="C37" i="14"/>
  <c r="Z72" i="11"/>
  <c r="N43" i="9"/>
  <c r="T42" i="12"/>
  <c r="T39"/>
  <c r="T41"/>
  <c r="Z73" i="11"/>
  <c r="S39" i="12"/>
  <c r="K41"/>
  <c r="S39" i="11"/>
  <c r="V73" s="1"/>
  <c r="V39" i="12"/>
  <c r="T40"/>
  <c r="V40"/>
  <c r="Z75" i="11"/>
  <c r="L9" i="5"/>
  <c r="L10"/>
  <c r="V42" i="12"/>
  <c r="S42"/>
  <c r="M38" i="11"/>
  <c r="P72" s="1"/>
  <c r="S9" i="5"/>
  <c r="S11"/>
  <c r="M9"/>
  <c r="K39" i="12"/>
  <c r="Q9" i="5"/>
  <c r="S10"/>
  <c r="Z11"/>
  <c r="N41" i="9"/>
  <c r="N42"/>
  <c r="O43"/>
  <c r="Z10" i="5"/>
  <c r="Z9"/>
  <c r="N40" i="11"/>
  <c r="Q74" s="1"/>
  <c r="N39"/>
  <c r="Q73" s="1"/>
  <c r="R43" i="12"/>
  <c r="P39" i="9"/>
  <c r="N42" i="12"/>
  <c r="N40"/>
  <c r="N39"/>
  <c r="N43"/>
  <c r="Z12" i="5"/>
  <c r="V43" i="12"/>
  <c r="P41" i="9"/>
  <c r="S41"/>
  <c r="S38" i="11"/>
  <c r="V72" s="1"/>
  <c r="J40" i="12"/>
  <c r="S40" i="9"/>
  <c r="Q42" i="12"/>
  <c r="S41" i="11"/>
  <c r="V75" s="1"/>
  <c r="S39" i="9"/>
  <c r="S43"/>
  <c r="C158" i="5"/>
  <c r="B158" s="1"/>
  <c r="B157"/>
  <c r="B387"/>
  <c r="C388"/>
  <c r="B388" s="1"/>
  <c r="C202"/>
  <c r="B202" s="1"/>
  <c r="B201"/>
  <c r="Q11"/>
  <c r="Q13"/>
  <c r="C121"/>
  <c r="B120"/>
  <c r="B180"/>
  <c r="C181"/>
  <c r="B181" s="1"/>
  <c r="B417"/>
  <c r="C418"/>
  <c r="B418" s="1"/>
  <c r="B192"/>
  <c r="C193"/>
  <c r="B97"/>
  <c r="C98"/>
  <c r="C143"/>
  <c r="B142"/>
  <c r="B113"/>
  <c r="C114"/>
  <c r="B114" s="1"/>
  <c r="C433"/>
  <c r="B432"/>
  <c r="B272"/>
  <c r="C273"/>
  <c r="C223"/>
  <c r="B223" s="1"/>
  <c r="B222"/>
  <c r="B303"/>
  <c r="C304"/>
  <c r="C215"/>
  <c r="B214"/>
  <c r="C166"/>
  <c r="B166" s="1"/>
  <c r="B165"/>
  <c r="C53"/>
  <c r="B53" s="1"/>
  <c r="B52"/>
  <c r="C58"/>
  <c r="B57"/>
  <c r="C21"/>
  <c r="B20"/>
  <c r="C396"/>
  <c r="B396" s="1"/>
  <c r="B395"/>
  <c r="C327"/>
  <c r="B327" s="1"/>
  <c r="B326"/>
  <c r="C355"/>
  <c r="B354"/>
  <c r="C81"/>
  <c r="B80"/>
  <c r="C243"/>
  <c r="B242"/>
  <c r="C107"/>
  <c r="B107" s="1"/>
  <c r="B106"/>
  <c r="C130"/>
  <c r="B130" s="1"/>
  <c r="B129"/>
  <c r="C310"/>
  <c r="B309"/>
  <c r="C11"/>
  <c r="B10"/>
  <c r="C171"/>
  <c r="B170"/>
  <c r="C438"/>
  <c r="B437"/>
  <c r="C283"/>
  <c r="B283" s="1"/>
  <c r="B282"/>
  <c r="C426"/>
  <c r="B426" s="1"/>
  <c r="B425"/>
  <c r="C42"/>
  <c r="B41"/>
  <c r="C76"/>
  <c r="B76" s="1"/>
  <c r="B75"/>
  <c r="C319"/>
  <c r="B318"/>
  <c r="C361"/>
  <c r="B360"/>
  <c r="L12"/>
  <c r="T38" i="11"/>
  <c r="W72"/>
  <c r="P42" i="9"/>
  <c r="V10" i="5"/>
  <c r="V11"/>
  <c r="V13"/>
  <c r="P43" i="9"/>
  <c r="R40" i="12"/>
  <c r="O42" i="9"/>
  <c r="O39"/>
  <c r="O40"/>
  <c r="O41"/>
  <c r="R41" i="12"/>
  <c r="R42"/>
  <c r="M10" i="5"/>
  <c r="M12"/>
  <c r="M13"/>
  <c r="X72" i="11"/>
  <c r="U38"/>
  <c r="L43" i="12"/>
  <c r="L39"/>
  <c r="L41"/>
  <c r="V40" i="11"/>
  <c r="Y74"/>
  <c r="Y72"/>
  <c r="V38"/>
  <c r="Y75"/>
  <c r="V41"/>
  <c r="M41"/>
  <c r="P75" s="1"/>
  <c r="M39"/>
  <c r="P73" s="1"/>
  <c r="O39" i="12"/>
  <c r="O41"/>
  <c r="O43"/>
  <c r="T9" i="5"/>
  <c r="T13"/>
  <c r="T10"/>
  <c r="T11"/>
  <c r="L40" i="12"/>
  <c r="O10" i="5"/>
  <c r="J39" i="11"/>
  <c r="M73" s="1"/>
  <c r="M40"/>
  <c r="P74" s="1"/>
  <c r="O40" i="12"/>
  <c r="J41" i="11"/>
  <c r="M75" s="1"/>
  <c r="J38"/>
  <c r="M72" s="1"/>
  <c r="J40"/>
  <c r="M74" s="1"/>
  <c r="O13" i="5"/>
  <c r="O9"/>
  <c r="O11"/>
  <c r="Y73" i="11"/>
  <c r="V39"/>
  <c r="L43" i="9"/>
  <c r="L41"/>
  <c r="L39"/>
  <c r="L42"/>
  <c r="R9" i="5"/>
  <c r="R13"/>
  <c r="R11"/>
  <c r="R12"/>
  <c r="Q43" i="12"/>
  <c r="Q39"/>
  <c r="Q40"/>
  <c r="N39" i="9"/>
  <c r="N40"/>
  <c r="L42" i="12"/>
  <c r="N38" i="11"/>
  <c r="Q72" s="1"/>
  <c r="R10" i="5"/>
  <c r="L40" i="9"/>
  <c r="B36" i="5"/>
  <c r="C37"/>
  <c r="B37" s="1"/>
  <c r="C122" l="1"/>
  <c r="B122" s="1"/>
  <c r="B121"/>
  <c r="B215"/>
  <c r="C216"/>
  <c r="B216" s="1"/>
  <c r="B433"/>
  <c r="C434"/>
  <c r="B434" s="1"/>
  <c r="B143"/>
  <c r="C144"/>
  <c r="B144" s="1"/>
  <c r="C305"/>
  <c r="B305" s="1"/>
  <c r="B304"/>
  <c r="B273"/>
  <c r="C274"/>
  <c r="B98"/>
  <c r="C99"/>
  <c r="B99" s="1"/>
  <c r="C194"/>
  <c r="B193"/>
  <c r="B361"/>
  <c r="C362"/>
  <c r="C320"/>
  <c r="B320" s="1"/>
  <c r="B319"/>
  <c r="B42"/>
  <c r="C43"/>
  <c r="C439"/>
  <c r="B438"/>
  <c r="B171"/>
  <c r="C172"/>
  <c r="B11"/>
  <c r="C12"/>
  <c r="B310"/>
  <c r="C311"/>
  <c r="C244"/>
  <c r="B243"/>
  <c r="C82"/>
  <c r="B81"/>
  <c r="C356"/>
  <c r="B356" s="1"/>
  <c r="B355"/>
  <c r="C22"/>
  <c r="B22" s="1"/>
  <c r="B21"/>
  <c r="B58"/>
  <c r="C59"/>
  <c r="B194" l="1"/>
  <c r="C195"/>
  <c r="B195" s="1"/>
  <c r="C275"/>
  <c r="B275" s="1"/>
  <c r="B274"/>
  <c r="C83"/>
  <c r="B82"/>
  <c r="C245"/>
  <c r="B244"/>
  <c r="C440"/>
  <c r="B439"/>
  <c r="C60"/>
  <c r="B59"/>
  <c r="C312"/>
  <c r="B311"/>
  <c r="C13"/>
  <c r="B12"/>
  <c r="C173"/>
  <c r="B172"/>
  <c r="C44"/>
  <c r="B43"/>
  <c r="C363"/>
  <c r="B362"/>
  <c r="C364" l="1"/>
  <c r="B364" s="1"/>
  <c r="B363"/>
  <c r="C45"/>
  <c r="B45" s="1"/>
  <c r="B44"/>
  <c r="C174"/>
  <c r="B174" s="1"/>
  <c r="B173"/>
  <c r="C14"/>
  <c r="B14" s="1"/>
  <c r="B13"/>
  <c r="C313"/>
  <c r="B313" s="1"/>
  <c r="B312"/>
  <c r="C61"/>
  <c r="B61" s="1"/>
  <c r="B60"/>
  <c r="B440"/>
  <c r="C441"/>
  <c r="C246"/>
  <c r="B246" s="1"/>
  <c r="B245"/>
  <c r="C84"/>
  <c r="B84" s="1"/>
  <c r="B83"/>
  <c r="C442" l="1"/>
  <c r="B442" s="1"/>
  <c r="B441"/>
</calcChain>
</file>

<file path=xl/sharedStrings.xml><?xml version="1.0" encoding="utf-8"?>
<sst xmlns="http://schemas.openxmlformats.org/spreadsheetml/2006/main" count="1509" uniqueCount="535">
  <si>
    <t>Cancelled Planned Operations</t>
  </si>
  <si>
    <t>Health Board / Hospital Name</t>
  </si>
  <si>
    <t xml:space="preserve">NHS SCOTLAND 
</t>
  </si>
  <si>
    <t>Total Number of scheduled elective operations in theatre system</t>
  </si>
  <si>
    <t>Total no of scheduled elective cancellations in  theatre systems</t>
  </si>
  <si>
    <t>Cancellation based on clinical reason by hospital</t>
  </si>
  <si>
    <t>Cancellation based on capacity or non-clinical reason by hospital</t>
  </si>
  <si>
    <t>Cancelled by Patient</t>
  </si>
  <si>
    <t>Other reason</t>
  </si>
  <si>
    <t xml:space="preserve">NHS Ayrshire &amp; Arran </t>
  </si>
  <si>
    <t>Hospital Level</t>
  </si>
  <si>
    <t>A111H</t>
  </si>
  <si>
    <t>University Hospital Crosshouse</t>
  </si>
  <si>
    <t>A210H</t>
  </si>
  <si>
    <t>University Hospital Ayr</t>
  </si>
  <si>
    <t xml:space="preserve">NHS Borders </t>
  </si>
  <si>
    <t>B120H</t>
  </si>
  <si>
    <t>Borders General Hospital</t>
  </si>
  <si>
    <t>NHS Dumfries &amp; Galloway</t>
  </si>
  <si>
    <t>Y104H</t>
  </si>
  <si>
    <t>Dumfries &amp; Galloway Royal Infirmary</t>
  </si>
  <si>
    <t>Y144H</t>
  </si>
  <si>
    <t>Galloway Community Hospital</t>
  </si>
  <si>
    <t>NHS Fife</t>
  </si>
  <si>
    <t>F704H</t>
  </si>
  <si>
    <t>Victoria Hospital</t>
  </si>
  <si>
    <t>F805H</t>
  </si>
  <si>
    <t>Queen Margaret Hospital</t>
  </si>
  <si>
    <t>NHS Forth Valley</t>
  </si>
  <si>
    <t>V102H</t>
  </si>
  <si>
    <t>Falkirk Community Hospital</t>
  </si>
  <si>
    <t>V217H</t>
  </si>
  <si>
    <t>Forth Valley Royal Hospital</t>
  </si>
  <si>
    <t xml:space="preserve">NHS Grampian </t>
  </si>
  <si>
    <t>N161H</t>
  </si>
  <si>
    <t>Aberdeen Maternity Hospital</t>
  </si>
  <si>
    <t>N101H</t>
  </si>
  <si>
    <t>Aberdeen Royal Infirmary</t>
  </si>
  <si>
    <t>N411H</t>
  </si>
  <si>
    <t>Dr Gray's Hospital</t>
  </si>
  <si>
    <t>N121H</t>
  </si>
  <si>
    <t>N102H</t>
  </si>
  <si>
    <t>Woodend General Hospital</t>
  </si>
  <si>
    <t xml:space="preserve">NHS Greater Glasgow &amp; Clyde </t>
  </si>
  <si>
    <t>C206H</t>
  </si>
  <si>
    <t>Vale of Leven General Hospital</t>
  </si>
  <si>
    <t>C313H</t>
  </si>
  <si>
    <t>Inverclyde Royal Hospital</t>
  </si>
  <si>
    <t>C418H</t>
  </si>
  <si>
    <t>Royal Alexandra Hospital</t>
  </si>
  <si>
    <t>G107H</t>
  </si>
  <si>
    <t>Glasgow Royal Infirmary</t>
  </si>
  <si>
    <t>G207H</t>
  </si>
  <si>
    <t>Stobhill Hospital</t>
  </si>
  <si>
    <t>G306H</t>
  </si>
  <si>
    <t>Victoria Infirmary</t>
  </si>
  <si>
    <t>G405H</t>
  </si>
  <si>
    <t>Queen Elizabeth University Hospital</t>
  </si>
  <si>
    <t>G513H</t>
  </si>
  <si>
    <t>Royal Hospital For Sick Children Glasgow</t>
  </si>
  <si>
    <t>G516H</t>
  </si>
  <si>
    <t>Gartnavel General</t>
  </si>
  <si>
    <t xml:space="preserve">NHS Highland </t>
  </si>
  <si>
    <t>C121H</t>
  </si>
  <si>
    <t>Lorn &amp; Islands District General Hospital</t>
  </si>
  <si>
    <t>H103H</t>
  </si>
  <si>
    <t>Caithness General Hospital</t>
  </si>
  <si>
    <t>H202H</t>
  </si>
  <si>
    <t>Raigmore Hospital</t>
  </si>
  <si>
    <t>H212H</t>
  </si>
  <si>
    <t>Belford Hospital</t>
  </si>
  <si>
    <t xml:space="preserve">NHS Lanarkshire </t>
  </si>
  <si>
    <t>L302H</t>
  </si>
  <si>
    <t>Hairmyres Hospital</t>
  </si>
  <si>
    <t>L106H</t>
  </si>
  <si>
    <t>Monklands Hospital</t>
  </si>
  <si>
    <t>L308H</t>
  </si>
  <si>
    <t>Wishaw General Hospital</t>
  </si>
  <si>
    <t>NHS Lothian</t>
  </si>
  <si>
    <t>S316H</t>
  </si>
  <si>
    <t>Princess Alexandra Eye Pavilion</t>
  </si>
  <si>
    <t>S113H</t>
  </si>
  <si>
    <t>Roodlands General Hospital</t>
  </si>
  <si>
    <t>S225H</t>
  </si>
  <si>
    <t>Royal Hospital For Sick Children Edinburgh</t>
  </si>
  <si>
    <t>S314H</t>
  </si>
  <si>
    <t>Royal Infirmary Of Edinburgh</t>
  </si>
  <si>
    <t>S308H</t>
  </si>
  <si>
    <t>St John's Hospital At Howden</t>
  </si>
  <si>
    <t>S116H</t>
  </si>
  <si>
    <t>Western General Hospital</t>
  </si>
  <si>
    <t>NHS Orkney</t>
  </si>
  <si>
    <t>R101H</t>
  </si>
  <si>
    <t>Balfour Hospital</t>
  </si>
  <si>
    <t>NHS Shetland</t>
  </si>
  <si>
    <t xml:space="preserve"> </t>
  </si>
  <si>
    <t>Z102H</t>
  </si>
  <si>
    <t>Gilbert Bain Hospital</t>
  </si>
  <si>
    <t>NHS Tayside</t>
  </si>
  <si>
    <t>T101H</t>
  </si>
  <si>
    <t>Ninewells Hospital</t>
  </si>
  <si>
    <t>T202H</t>
  </si>
  <si>
    <t>Perth Royal Infirmary</t>
  </si>
  <si>
    <t>T312H</t>
  </si>
  <si>
    <t>Stracathro Hospital</t>
  </si>
  <si>
    <t>NHS Western Isles</t>
  </si>
  <si>
    <t>W107H</t>
  </si>
  <si>
    <t>Western Isles Hospital</t>
  </si>
  <si>
    <t>Golden Jubilee National Hospital</t>
  </si>
  <si>
    <t>D102H</t>
  </si>
  <si>
    <t>Click on cross in margin to expand for Hospital Level Data</t>
  </si>
  <si>
    <t>Notes</t>
  </si>
  <si>
    <t>NHS Grampian</t>
  </si>
  <si>
    <t>Figures do not include data that is not recorded on theatre system.</t>
  </si>
  <si>
    <t>Urology Ward Based Procedures</t>
  </si>
  <si>
    <t>There is no direct link between the data collected in patient administration system and the operating theatres system used in Orkney.</t>
  </si>
  <si>
    <t>This report has been prepared by comparing data from the two systems and inferring the values shown.</t>
  </si>
  <si>
    <t>Percent of total scheduled elective cancellations in theatre systems</t>
  </si>
  <si>
    <t>Cancellation based on clinical reason by hospital %</t>
  </si>
  <si>
    <t>Cancellation based on capacity or non-clinical reason by hospital %</t>
  </si>
  <si>
    <t>Cancelled by Patient %</t>
  </si>
  <si>
    <t>Other reason %</t>
  </si>
  <si>
    <t>NHS Board:</t>
  </si>
  <si>
    <t>NHS Scotland</t>
  </si>
  <si>
    <t>All Locations</t>
  </si>
  <si>
    <t>Total Number of scheduled elective cancellations in theatre systems</t>
  </si>
  <si>
    <t>NHS Ayrshire &amp; Arran</t>
  </si>
  <si>
    <t>NHS Borders</t>
  </si>
  <si>
    <t>NHS Greater Glasgow &amp; Clyde</t>
  </si>
  <si>
    <t>NHS Highland</t>
  </si>
  <si>
    <t>NHS Lanarkshire</t>
  </si>
  <si>
    <t>Royal Aberdeen Children's Hospital</t>
  </si>
  <si>
    <t>INFORMATION ON CANCELLATION GROUPINGS</t>
  </si>
  <si>
    <t>a</t>
  </si>
  <si>
    <t>Total number of scheduled elective operations in theatre system:</t>
  </si>
  <si>
    <t>The "Total no of scheduled elective operations in theatre systems" includes the Cancelled Operations, (i.e. so should incorporate the “Total no of scheduled elective cancellations in  theatre systems” figure).</t>
  </si>
  <si>
    <t>b</t>
  </si>
  <si>
    <t>Total number of scheduled elective cancellations in theatre system</t>
  </si>
  <si>
    <t>The number of cancellations on the day or working day prior to scheduled operation</t>
  </si>
  <si>
    <t>c</t>
  </si>
  <si>
    <t>Cancellation based on clinical reason by hospital i.e. the clinical reason pertaining to the patient, includes:</t>
  </si>
  <si>
    <t>Patient unwell e.g. high blood pressure, INR results not satisfactory, has a cold</t>
  </si>
  <si>
    <t>Patient not prepared for procedure correctly by hospital, patient did not follow pre op instructions</t>
  </si>
  <si>
    <t>d</t>
  </si>
  <si>
    <t>Cancellation based on capacity or non-clinical reason by hospital includes:</t>
  </si>
  <si>
    <t>No beds available, general ward, ICU, HDU</t>
  </si>
  <si>
    <t>Equipment not available, equipment dirty</t>
  </si>
  <si>
    <t>Theatre session overran therefore patient cancelled</t>
  </si>
  <si>
    <t>e</t>
  </si>
  <si>
    <t>Cancellation by patient includes:</t>
  </si>
  <si>
    <t>Patient decides not to go ahead with procedure</t>
  </si>
  <si>
    <t>Unable to attend</t>
  </si>
  <si>
    <t>Did not attend</t>
  </si>
  <si>
    <t>Patient did not attend pre-op</t>
  </si>
  <si>
    <t>f</t>
  </si>
  <si>
    <t>Other includes:</t>
  </si>
  <si>
    <t>Fire alarm prevents operation from taking place</t>
  </si>
  <si>
    <t>Weather prevented patient / staff travelling</t>
  </si>
  <si>
    <t>Patient transport did not arrive in time to bring patient to hospital</t>
  </si>
  <si>
    <t>Staff not available, staff are ill, not available due to an emergency operation taking clinical priority</t>
  </si>
  <si>
    <t>NHS ScotlandAll LocationsTotal Number of scheduled elective operations in theatre system</t>
  </si>
  <si>
    <t>NHS ScotlandAll LocationsTotal Number of scheduled elective cancellations in theatre systems</t>
  </si>
  <si>
    <t>NHS ScotlandAll LocationsCancellation based on clinical reason by hospital</t>
  </si>
  <si>
    <t>NHS ScotlandAll LocationsCancellation based on capacity or non-clinical reason by hospital</t>
  </si>
  <si>
    <t>NHS ScotlandAll LocationsCancelled by Patient</t>
  </si>
  <si>
    <t>NHS ScotlandAll LocationsOther reason</t>
  </si>
  <si>
    <t/>
  </si>
  <si>
    <t>NHS Ayrshire &amp; ArranAll LocationsTotal Number of scheduled elective operations in theatre system</t>
  </si>
  <si>
    <t>NHS Ayrshire &amp; ArranAll LocationsTotal Number of scheduled elective cancellations in theatre systems</t>
  </si>
  <si>
    <t>NHS Ayrshire &amp; ArranAll LocationsCancellation based on clinical reason by hospital</t>
  </si>
  <si>
    <t>NHS Ayrshire &amp; ArranAll LocationsCancellation based on capacity or non-clinical reason by hospital</t>
  </si>
  <si>
    <t>NHS Ayrshire &amp; ArranAll LocationsCancelled by Patient</t>
  </si>
  <si>
    <t>NHS Ayrshire &amp; ArranAll LocationsOther reason</t>
  </si>
  <si>
    <t>NHS Ayrshire &amp; ArranUniversity Hospital CrosshouseTotal Number of scheduled elective operations in theatre system</t>
  </si>
  <si>
    <t>NHS Ayrshire &amp; ArranUniversity Hospital CrosshouseTotal Number of scheduled elective cancellations in theatre systems</t>
  </si>
  <si>
    <t>NHS Ayrshire &amp; ArranUniversity Hospital CrosshouseCancellation based on clinical reason by hospital</t>
  </si>
  <si>
    <t>NHS Ayrshire &amp; ArranUniversity Hospital CrosshouseCancellation based on capacity or non-clinical reason by hospital</t>
  </si>
  <si>
    <t>NHS Ayrshire &amp; ArranUniversity Hospital CrosshouseCancelled by Patient</t>
  </si>
  <si>
    <t>NHS Ayrshire &amp; ArranUniversity Hospital CrosshouseOther reason</t>
  </si>
  <si>
    <t>NHS Ayrshire &amp; ArranUniversity Hospital AyrTotal Number of scheduled elective operations in theatre system</t>
  </si>
  <si>
    <t>NHS Ayrshire &amp; ArranUniversity Hospital AyrTotal Number of scheduled elective cancellations in theatre systems</t>
  </si>
  <si>
    <t>NHS Ayrshire &amp; ArranUniversity Hospital AyrCancellation based on clinical reason by hospital</t>
  </si>
  <si>
    <t>NHS Ayrshire &amp; ArranUniversity Hospital AyrCancellation based on capacity or non-clinical reason by hospital</t>
  </si>
  <si>
    <t>NHS Ayrshire &amp; ArranUniversity Hospital AyrCancelled by Patient</t>
  </si>
  <si>
    <t>NHS Ayrshire &amp; ArranUniversity Hospital AyrOther reason</t>
  </si>
  <si>
    <t>NHS BordersAll LocationsTotal Number of scheduled elective operations in theatre system</t>
  </si>
  <si>
    <t>NHS BordersAll LocationsTotal Number of scheduled elective cancellations in theatre systems</t>
  </si>
  <si>
    <t>NHS BordersAll LocationsCancellation based on clinical reason by hospital</t>
  </si>
  <si>
    <t>NHS BordersAll LocationsCancellation based on capacity or non-clinical reason by hospital</t>
  </si>
  <si>
    <t>NHS BordersAll LocationsCancelled by Patient</t>
  </si>
  <si>
    <t>NHS BordersAll LocationsOther reason</t>
  </si>
  <si>
    <t>NHS BordersBorders General HospitalTotal Number of scheduled elective operations in theatre system</t>
  </si>
  <si>
    <t>NHS BordersBorders General HospitalTotal Number of scheduled elective cancellations in theatre systems</t>
  </si>
  <si>
    <t>NHS BordersBorders General HospitalCancellation based on clinical reason by hospital</t>
  </si>
  <si>
    <t>NHS BordersBorders General HospitalCancellation based on capacity or non-clinical reason by hospital</t>
  </si>
  <si>
    <t>NHS BordersBorders General HospitalCancelled by Patient</t>
  </si>
  <si>
    <t>NHS BordersBorders General HospitalOther reason</t>
  </si>
  <si>
    <t>NHS Dumfries &amp; GallowayAll LocationsTotal Number of scheduled elective operations in theatre system</t>
  </si>
  <si>
    <t>NHS Dumfries &amp; GallowayAll LocationsTotal Number of scheduled elective cancellations in theatre systems</t>
  </si>
  <si>
    <t>NHS Dumfries &amp; GallowayAll LocationsCancellation based on clinical reason by hospital</t>
  </si>
  <si>
    <t>NHS Dumfries &amp; GallowayAll LocationsCancellation based on capacity or non-clinical reason by hospital</t>
  </si>
  <si>
    <t>NHS Dumfries &amp; GallowayAll LocationsCancelled by Patient</t>
  </si>
  <si>
    <t>NHS Dumfries &amp; GallowayAll LocationsOther reason</t>
  </si>
  <si>
    <t>NHS Dumfries &amp; GallowayDumfries &amp; Galloway Royal InfirmaryTotal Number of scheduled elective operations in theatre system</t>
  </si>
  <si>
    <t>NHS Dumfries &amp; GallowayDumfries &amp; Galloway Royal InfirmaryTotal Number of scheduled elective cancellations in theatre systems</t>
  </si>
  <si>
    <t>NHS Dumfries &amp; GallowayDumfries &amp; Galloway Royal InfirmaryCancellation based on clinical reason by hospital</t>
  </si>
  <si>
    <t>NHS Dumfries &amp; GallowayDumfries &amp; Galloway Royal InfirmaryCancellation based on capacity or non-clinical reason by hospital</t>
  </si>
  <si>
    <t>NHS Dumfries &amp; GallowayDumfries &amp; Galloway Royal InfirmaryCancelled by Patient</t>
  </si>
  <si>
    <t>NHS Dumfries &amp; GallowayDumfries &amp; Galloway Royal InfirmaryOther reason</t>
  </si>
  <si>
    <t>NHS Dumfries &amp; GallowayGalloway Community HospitalTotal Number of scheduled elective operations in theatre system</t>
  </si>
  <si>
    <t>NHS Dumfries &amp; GallowayGalloway Community HospitalTotal Number of scheduled elective cancellations in theatre systems</t>
  </si>
  <si>
    <t>NHS Dumfries &amp; GallowayGalloway Community HospitalCancellation based on clinical reason by hospital</t>
  </si>
  <si>
    <t>NHS Dumfries &amp; GallowayGalloway Community HospitalCancellation based on capacity or non-clinical reason by hospital</t>
  </si>
  <si>
    <t>NHS Dumfries &amp; GallowayGalloway Community HospitalCancelled by Patient</t>
  </si>
  <si>
    <t>NHS Dumfries &amp; GallowayGalloway Community HospitalOther reason</t>
  </si>
  <si>
    <t>NHS FifeAll LocationsTotal Number of scheduled elective operations in theatre system</t>
  </si>
  <si>
    <t>NHS FifeAll LocationsTotal Number of scheduled elective cancellations in theatre systems</t>
  </si>
  <si>
    <t>NHS FifeAll LocationsCancellation based on clinical reason by hospital</t>
  </si>
  <si>
    <t>NHS FifeAll LocationsCancellation based on capacity or non-clinical reason by hospital</t>
  </si>
  <si>
    <t>NHS FifeAll LocationsCancelled by Patient</t>
  </si>
  <si>
    <t>NHS FifeAll LocationsOther reason</t>
  </si>
  <si>
    <t>NHS FifeVictoria HospitalTotal Number of scheduled elective operations in theatre system</t>
  </si>
  <si>
    <t>NHS FifeVictoria HospitalTotal Number of scheduled elective cancellations in theatre systems</t>
  </si>
  <si>
    <t>NHS FifeVictoria HospitalCancellation based on clinical reason by hospital</t>
  </si>
  <si>
    <t>NHS FifeVictoria HospitalCancellation based on capacity or non-clinical reason by hospital</t>
  </si>
  <si>
    <t>NHS FifeVictoria HospitalCancelled by Patient</t>
  </si>
  <si>
    <t>NHS FifeVictoria HospitalOther reason</t>
  </si>
  <si>
    <t>NHS FifeQueen Margaret HospitalTotal Number of scheduled elective operations in theatre system</t>
  </si>
  <si>
    <t>NHS FifeQueen Margaret HospitalTotal Number of scheduled elective cancellations in theatre systems</t>
  </si>
  <si>
    <t>NHS FifeQueen Margaret HospitalCancellation based on clinical reason by hospital</t>
  </si>
  <si>
    <t>NHS FifeQueen Margaret HospitalCancellation based on capacity or non-clinical reason by hospital</t>
  </si>
  <si>
    <t>NHS FifeQueen Margaret HospitalCancelled by Patient</t>
  </si>
  <si>
    <t>NHS FifeQueen Margaret HospitalOther reason</t>
  </si>
  <si>
    <t>NHS Forth ValleyAll LocationsTotal Number of scheduled elective operations in theatre system</t>
  </si>
  <si>
    <t>NHS Forth ValleyAll LocationsTotal Number of scheduled elective cancellations in theatre systems</t>
  </si>
  <si>
    <t>NHS Forth ValleyAll LocationsCancellation based on clinical reason by hospital</t>
  </si>
  <si>
    <t>NHS Forth ValleyAll LocationsCancellation based on capacity or non-clinical reason by hospital</t>
  </si>
  <si>
    <t>NHS Forth ValleyAll LocationsCancelled by Patient</t>
  </si>
  <si>
    <t>NHS Forth ValleyAll LocationsOther reason</t>
  </si>
  <si>
    <t>NHS Forth ValleyFalkirk Community HospitalTotal Number of scheduled elective operations in theatre system</t>
  </si>
  <si>
    <t>NHS Forth ValleyFalkirk Community HospitalTotal Number of scheduled elective cancellations in theatre systems</t>
  </si>
  <si>
    <t>NHS Forth ValleyFalkirk Community HospitalCancellation based on clinical reason by hospital</t>
  </si>
  <si>
    <t>NHS Forth ValleyFalkirk Community HospitalCancellation based on capacity or non-clinical reason by hospital</t>
  </si>
  <si>
    <t>NHS Forth ValleyFalkirk Community HospitalCancelled by Patient</t>
  </si>
  <si>
    <t>NHS Forth ValleyFalkirk Community HospitalOther reason</t>
  </si>
  <si>
    <t>NHS Forth ValleyForth Valley Royal HospitalTotal Number of scheduled elective operations in theatre system</t>
  </si>
  <si>
    <t>NHS Forth ValleyForth Valley Royal HospitalTotal Number of scheduled elective cancellations in theatre systems</t>
  </si>
  <si>
    <t>NHS Forth ValleyForth Valley Royal HospitalCancellation based on clinical reason by hospital</t>
  </si>
  <si>
    <t>NHS Forth ValleyForth Valley Royal HospitalCancellation based on capacity or non-clinical reason by hospital</t>
  </si>
  <si>
    <t>NHS Forth ValleyForth Valley Royal HospitalCancelled by Patient</t>
  </si>
  <si>
    <t>NHS Forth ValleyForth Valley Royal HospitalOther reason</t>
  </si>
  <si>
    <t>NHS GrampianAll LocationsTotal Number of scheduled elective operations in theatre system</t>
  </si>
  <si>
    <t>NHS GrampianAll LocationsTotal Number of scheduled elective cancellations in theatre systems</t>
  </si>
  <si>
    <t>NHS GrampianAll LocationsCancellation based on clinical reason by hospital</t>
  </si>
  <si>
    <t>NHS GrampianAll LocationsCancellation based on capacity or non-clinical reason by hospital</t>
  </si>
  <si>
    <t>NHS GrampianAll LocationsCancelled by Patient</t>
  </si>
  <si>
    <t>NHS GrampianAll LocationsOther reason</t>
  </si>
  <si>
    <t>NHS GrampianAberdeen Maternity HospitalTotal Number of scheduled elective operations in theatre system</t>
  </si>
  <si>
    <t>NHS GrampianAberdeen Maternity HospitalTotal Number of scheduled elective cancellations in theatre systems</t>
  </si>
  <si>
    <t>NHS GrampianAberdeen Maternity HospitalCancellation based on clinical reason by hospital</t>
  </si>
  <si>
    <t>NHS GrampianAberdeen Maternity HospitalCancellation based on capacity or non-clinical reason by hospital</t>
  </si>
  <si>
    <t>NHS GrampianAberdeen Maternity HospitalCancelled by Patient</t>
  </si>
  <si>
    <t>NHS GrampianAberdeen Maternity HospitalOther reason</t>
  </si>
  <si>
    <t>NHS GrampianAberdeen Royal InfirmaryTotal Number of scheduled elective operations in theatre system</t>
  </si>
  <si>
    <t>NHS GrampianAberdeen Royal InfirmaryTotal Number of scheduled elective cancellations in theatre systems</t>
  </si>
  <si>
    <t>NHS GrampianAberdeen Royal InfirmaryCancellation based on clinical reason by hospital</t>
  </si>
  <si>
    <t>NHS GrampianAberdeen Royal InfirmaryCancellation based on capacity or non-clinical reason by hospital</t>
  </si>
  <si>
    <t>NHS GrampianAberdeen Royal InfirmaryCancelled by Patient</t>
  </si>
  <si>
    <t>NHS GrampianAberdeen Royal InfirmaryOther reason</t>
  </si>
  <si>
    <t>NHS GrampianDr Gray's HospitalTotal Number of scheduled elective operations in theatre system</t>
  </si>
  <si>
    <t>NHS GrampianDr Gray's HospitalTotal Number of scheduled elective cancellations in theatre systems</t>
  </si>
  <si>
    <t>NHS GrampianDr Gray's HospitalCancellation based on clinical reason by hospital</t>
  </si>
  <si>
    <t>NHS GrampianDr Gray's HospitalCancellation based on capacity or non-clinical reason by hospital</t>
  </si>
  <si>
    <t>NHS GrampianDr Gray's HospitalCancelled by Patient</t>
  </si>
  <si>
    <t>NHS GrampianDr Gray's HospitalOther reason</t>
  </si>
  <si>
    <t>NHS GrampianRoyal Aberdeen Children'S HospitalTotal Number of scheduled elective operations in theatre system</t>
  </si>
  <si>
    <t>NHS GrampianRoyal Aberdeen Children'S HospitalTotal Number of scheduled elective cancellations in theatre systems</t>
  </si>
  <si>
    <t>NHS GrampianRoyal Aberdeen Children'S HospitalCancellation based on clinical reason by hospital</t>
  </si>
  <si>
    <t>NHS GrampianRoyal Aberdeen Children'S HospitalCancellation based on capacity or non-clinical reason by hospital</t>
  </si>
  <si>
    <t>NHS GrampianRoyal Aberdeen Children'S HospitalCancelled by Patient</t>
  </si>
  <si>
    <t>NHS GrampianRoyal Aberdeen Children'S HospitalOther reason</t>
  </si>
  <si>
    <t>NHS GrampianWoodend General HospitalTotal Number of scheduled elective operations in theatre system</t>
  </si>
  <si>
    <t>NHS GrampianWoodend General HospitalTotal Number of scheduled elective cancellations in theatre systems</t>
  </si>
  <si>
    <t>NHS GrampianWoodend General HospitalCancellation based on clinical reason by hospital</t>
  </si>
  <si>
    <t>NHS GrampianWoodend General HospitalCancellation based on capacity or non-clinical reason by hospital</t>
  </si>
  <si>
    <t>NHS GrampianWoodend General HospitalCancelled by Patient</t>
  </si>
  <si>
    <t>NHS GrampianWoodend General HospitalOther reason</t>
  </si>
  <si>
    <t>NHS Greater Glasgow &amp; ClydeAll LocationsTotal Number of scheduled elective operations in theatre system</t>
  </si>
  <si>
    <t>NHS Greater Glasgow &amp; ClydeAll LocationsTotal Number of scheduled elective cancellations in theatre systems</t>
  </si>
  <si>
    <t>NHS Greater Glasgow &amp; ClydeAll LocationsCancellation based on clinical reason by hospital</t>
  </si>
  <si>
    <t>NHS Greater Glasgow &amp; ClydeAll LocationsCancellation based on capacity or non-clinical reason by hospital</t>
  </si>
  <si>
    <t>NHS Greater Glasgow &amp; ClydeAll LocationsCancelled by Patient</t>
  </si>
  <si>
    <t>NHS Greater Glasgow &amp; ClydeAll LocationsOther reason</t>
  </si>
  <si>
    <t>NHS Greater Glasgow &amp; ClydeVale of Leven General HospitalTotal Number of scheduled elective operations in theatre system</t>
  </si>
  <si>
    <t>NHS Greater Glasgow &amp; ClydeVale of Leven General HospitalTotal Number of scheduled elective cancellations in theatre systems</t>
  </si>
  <si>
    <t>NHS Greater Glasgow &amp; ClydeVale of Leven General HospitalCancellation based on clinical reason by hospital</t>
  </si>
  <si>
    <t>NHS Greater Glasgow &amp; ClydeVale of Leven General HospitalCancellation based on capacity or non-clinical reason by hospital</t>
  </si>
  <si>
    <t>NHS Greater Glasgow &amp; ClydeVale of Leven General HospitalCancelled by Patient</t>
  </si>
  <si>
    <t>NHS Greater Glasgow &amp; ClydeVale of Leven General HospitalOther reason</t>
  </si>
  <si>
    <t>NHS Greater Glasgow &amp; ClydeInverclyde Royal HospitalTotal Number of scheduled elective operations in theatre system</t>
  </si>
  <si>
    <t>NHS Greater Glasgow &amp; ClydeInverclyde Royal HospitalTotal Number of scheduled elective cancellations in theatre systems</t>
  </si>
  <si>
    <t>NHS Greater Glasgow &amp; ClydeInverclyde Royal HospitalCancellation based on clinical reason by hospital</t>
  </si>
  <si>
    <t>NHS Greater Glasgow &amp; ClydeInverclyde Royal HospitalCancellation based on capacity or non-clinical reason by hospital</t>
  </si>
  <si>
    <t>NHS Greater Glasgow &amp; ClydeInverclyde Royal HospitalCancelled by Patient</t>
  </si>
  <si>
    <t>NHS Greater Glasgow &amp; ClydeInverclyde Royal HospitalOther reason</t>
  </si>
  <si>
    <t>NHS Greater Glasgow &amp; ClydeRoyal Alexandra HospitalTotal Number of scheduled elective operations in theatre system</t>
  </si>
  <si>
    <t>NHS Greater Glasgow &amp; ClydeRoyal Alexandra HospitalTotal Number of scheduled elective cancellations in theatre systems</t>
  </si>
  <si>
    <t>NHS Greater Glasgow &amp; ClydeRoyal Alexandra HospitalCancellation based on clinical reason by hospital</t>
  </si>
  <si>
    <t>NHS Greater Glasgow &amp; ClydeRoyal Alexandra HospitalCancellation based on capacity or non-clinical reason by hospital</t>
  </si>
  <si>
    <t>NHS Greater Glasgow &amp; ClydeRoyal Alexandra HospitalCancelled by Patient</t>
  </si>
  <si>
    <t>NHS Greater Glasgow &amp; ClydeRoyal Alexandra HospitalOther reason</t>
  </si>
  <si>
    <t>NHS Greater Glasgow &amp; ClydeGlasgow Royal InfirmaryTotal Number of scheduled elective operations in theatre system</t>
  </si>
  <si>
    <t>NHS Greater Glasgow &amp; ClydeGlasgow Royal InfirmaryTotal Number of scheduled elective cancellations in theatre systems</t>
  </si>
  <si>
    <t>NHS Greater Glasgow &amp; ClydeGlasgow Royal InfirmaryCancellation based on clinical reason by hospital</t>
  </si>
  <si>
    <t>NHS Greater Glasgow &amp; ClydeGlasgow Royal InfirmaryCancellation based on capacity or non-clinical reason by hospital</t>
  </si>
  <si>
    <t>NHS Greater Glasgow &amp; ClydeGlasgow Royal InfirmaryCancelled by Patient</t>
  </si>
  <si>
    <t>NHS Greater Glasgow &amp; ClydeGlasgow Royal InfirmaryOther reason</t>
  </si>
  <si>
    <t>NHS Greater Glasgow &amp; ClydeStobhill HospitalTotal Number of scheduled elective operations in theatre system</t>
  </si>
  <si>
    <t>NHS Greater Glasgow &amp; ClydeStobhill HospitalTotal Number of scheduled elective cancellations in theatre systems</t>
  </si>
  <si>
    <t>NHS Greater Glasgow &amp; ClydeStobhill HospitalCancellation based on clinical reason by hospital</t>
  </si>
  <si>
    <t>NHS Greater Glasgow &amp; ClydeStobhill HospitalCancellation based on capacity or non-clinical reason by hospital</t>
  </si>
  <si>
    <t>NHS Greater Glasgow &amp; ClydeStobhill HospitalCancelled by Patient</t>
  </si>
  <si>
    <t>NHS Greater Glasgow &amp; ClydeStobhill HospitalOther reason</t>
  </si>
  <si>
    <t>NHS Greater Glasgow &amp; ClydeVictoria InfirmaryTotal Number of scheduled elective operations in theatre system</t>
  </si>
  <si>
    <t>NHS Greater Glasgow &amp; ClydeVictoria InfirmaryTotal Number of scheduled elective cancellations in theatre systems</t>
  </si>
  <si>
    <t>NHS Greater Glasgow &amp; ClydeVictoria InfirmaryCancellation based on clinical reason by hospital</t>
  </si>
  <si>
    <t>NHS Greater Glasgow &amp; ClydeVictoria InfirmaryCancellation based on capacity or non-clinical reason by hospital</t>
  </si>
  <si>
    <t>NHS Greater Glasgow &amp; ClydeVictoria InfirmaryCancelled by Patient</t>
  </si>
  <si>
    <t>NHS Greater Glasgow &amp; ClydeVictoria InfirmaryOther reason</t>
  </si>
  <si>
    <t>NHS Greater Glasgow &amp; ClydeQueen Elizabeth University HospitalTotal Number of scheduled elective operations in theatre system</t>
  </si>
  <si>
    <t>NHS Greater Glasgow &amp; ClydeQueen Elizabeth University HospitalTotal Number of scheduled elective cancellations in theatre systems</t>
  </si>
  <si>
    <t>NHS Greater Glasgow &amp; ClydeQueen Elizabeth University HospitalCancellation based on clinical reason by hospital</t>
  </si>
  <si>
    <t>NHS Greater Glasgow &amp; ClydeQueen Elizabeth University HospitalCancellation based on capacity or non-clinical reason by hospital</t>
  </si>
  <si>
    <t>NHS Greater Glasgow &amp; ClydeQueen Elizabeth University HospitalCancelled by Patient</t>
  </si>
  <si>
    <t>NHS Greater Glasgow &amp; ClydeQueen Elizabeth University HospitalOther reason</t>
  </si>
  <si>
    <t>NHS Greater Glasgow &amp; ClydeRoyal Hospital For Sick Children GlasgowTotal Number of scheduled elective operations in theatre system</t>
  </si>
  <si>
    <t>NHS Greater Glasgow &amp; ClydeRoyal Hospital For Sick Children GlasgowTotal Number of scheduled elective cancellations in theatre systems</t>
  </si>
  <si>
    <t>NHS Greater Glasgow &amp; ClydeRoyal Hospital For Sick Children GlasgowCancellation based on clinical reason by hospital</t>
  </si>
  <si>
    <t>NHS Greater Glasgow &amp; ClydeRoyal Hospital For Sick Children GlasgowCancellation based on capacity or non-clinical reason by hospital</t>
  </si>
  <si>
    <t>NHS Greater Glasgow &amp; ClydeRoyal Hospital For Sick Children GlasgowCancelled by Patient</t>
  </si>
  <si>
    <t>NHS Greater Glasgow &amp; ClydeRoyal Hospital For Sick Children GlasgowOther reason</t>
  </si>
  <si>
    <t>NHS Greater Glasgow &amp; ClydeGartnavel GeneralTotal Number of scheduled elective operations in theatre system</t>
  </si>
  <si>
    <t>NHS Greater Glasgow &amp; ClydeGartnavel GeneralTotal Number of scheduled elective cancellations in theatre systems</t>
  </si>
  <si>
    <t>NHS Greater Glasgow &amp; ClydeGartnavel GeneralCancellation based on clinical reason by hospital</t>
  </si>
  <si>
    <t>NHS Greater Glasgow &amp; ClydeGartnavel GeneralCancellation based on capacity or non-clinical reason by hospital</t>
  </si>
  <si>
    <t>NHS Greater Glasgow &amp; ClydeGartnavel GeneralCancelled by Patient</t>
  </si>
  <si>
    <t>NHS Greater Glasgow &amp; ClydeGartnavel GeneralOther reason</t>
  </si>
  <si>
    <t>NHS HighlandAll LocationsTotal Number of scheduled elective operations in theatre system</t>
  </si>
  <si>
    <t>NHS HighlandAll LocationsTotal Number of scheduled elective cancellations in theatre systems</t>
  </si>
  <si>
    <t>NHS HighlandAll LocationsCancellation based on clinical reason by hospital</t>
  </si>
  <si>
    <t>NHS HighlandAll LocationsCancellation based on capacity or non-clinical reason by hospital</t>
  </si>
  <si>
    <t>NHS HighlandAll LocationsCancelled by Patient</t>
  </si>
  <si>
    <t>NHS HighlandAll LocationsOther reason</t>
  </si>
  <si>
    <t>NHS HighlandLorn &amp; Islands District General HospitalTotal Number of scheduled elective operations in theatre system</t>
  </si>
  <si>
    <t>NHS HighlandLorn &amp; Islands District General HospitalTotal Number of scheduled elective cancellations in theatre systems</t>
  </si>
  <si>
    <t>NHS HighlandLorn &amp; Islands District General HospitalCancellation based on clinical reason by hospital</t>
  </si>
  <si>
    <t>NHS HighlandLorn &amp; Islands District General HospitalCancellation based on capacity or non-clinical reason by hospital</t>
  </si>
  <si>
    <t>NHS HighlandLorn &amp; Islands District General HospitalCancelled by Patient</t>
  </si>
  <si>
    <t>NHS HighlandLorn &amp; Islands District General HospitalOther reason</t>
  </si>
  <si>
    <t>NHS HighlandCaithness General HospitalTotal Number of scheduled elective operations in theatre system</t>
  </si>
  <si>
    <t>NHS HighlandCaithness General HospitalTotal Number of scheduled elective cancellations in theatre systems</t>
  </si>
  <si>
    <t>NHS HighlandCaithness General HospitalCancellation based on clinical reason by hospital</t>
  </si>
  <si>
    <t>NHS HighlandCaithness General HospitalCancellation based on capacity or non-clinical reason by hospital</t>
  </si>
  <si>
    <t>NHS HighlandCaithness General HospitalCancelled by Patient</t>
  </si>
  <si>
    <t>NHS HighlandCaithness General HospitalOther reason</t>
  </si>
  <si>
    <t>NHS HighlandRaigmore HospitalTotal Number of scheduled elective operations in theatre system</t>
  </si>
  <si>
    <t>NHS HighlandRaigmore HospitalTotal Number of scheduled elective cancellations in theatre systems</t>
  </si>
  <si>
    <t>NHS HighlandRaigmore HospitalCancellation based on clinical reason by hospital</t>
  </si>
  <si>
    <t>NHS HighlandRaigmore HospitalCancellation based on capacity or non-clinical reason by hospital</t>
  </si>
  <si>
    <t>NHS HighlandRaigmore HospitalCancelled by Patient</t>
  </si>
  <si>
    <t>NHS HighlandRaigmore HospitalOther reason</t>
  </si>
  <si>
    <t>NHS HighlandBelford HospitalTotal Number of scheduled elective operations in theatre system</t>
  </si>
  <si>
    <t>NHS HighlandBelford HospitalTotal Number of scheduled elective cancellations in theatre systems</t>
  </si>
  <si>
    <t>NHS HighlandBelford HospitalCancellation based on clinical reason by hospital</t>
  </si>
  <si>
    <t>NHS HighlandBelford HospitalCancellation based on capacity or non-clinical reason by hospital</t>
  </si>
  <si>
    <t>NHS HighlandBelford HospitalCancelled by Patient</t>
  </si>
  <si>
    <t>NHS HighlandBelford HospitalOther reason</t>
  </si>
  <si>
    <t>NHS LanarkshireAll LocationsTotal Number of scheduled elective operations in theatre system</t>
  </si>
  <si>
    <t>NHS LanarkshireAll LocationsTotal Number of scheduled elective cancellations in theatre systems</t>
  </si>
  <si>
    <t>NHS LanarkshireAll LocationsCancellation based on clinical reason by hospital</t>
  </si>
  <si>
    <t>NHS LanarkshireAll LocationsCancellation based on capacity or non-clinical reason by hospital</t>
  </si>
  <si>
    <t>NHS LanarkshireAll LocationsCancelled by Patient</t>
  </si>
  <si>
    <t>NHS LanarkshireAll LocationsOther reason</t>
  </si>
  <si>
    <t>NHS LanarkshireHairmyres HospitalTotal Number of scheduled elective operations in theatre system</t>
  </si>
  <si>
    <t>NHS LanarkshireHairmyres HospitalTotal Number of scheduled elective cancellations in theatre systems</t>
  </si>
  <si>
    <t>NHS LanarkshireHairmyres HospitalCancellation based on clinical reason by hospital</t>
  </si>
  <si>
    <t>NHS LanarkshireHairmyres HospitalCancellation based on capacity or non-clinical reason by hospital</t>
  </si>
  <si>
    <t>NHS LanarkshireHairmyres HospitalCancelled by Patient</t>
  </si>
  <si>
    <t>NHS LanarkshireHairmyres HospitalOther reason</t>
  </si>
  <si>
    <t>NHS LanarkshireMonklands HospitalTotal Number of scheduled elective operations in theatre system</t>
  </si>
  <si>
    <t>NHS LanarkshireMonklands HospitalTotal Number of scheduled elective cancellations in theatre systems</t>
  </si>
  <si>
    <t>NHS LanarkshireMonklands HospitalCancellation based on clinical reason by hospital</t>
  </si>
  <si>
    <t>NHS LanarkshireMonklands HospitalCancellation based on capacity or non-clinical reason by hospital</t>
  </si>
  <si>
    <t>NHS LanarkshireMonklands HospitalCancelled by Patient</t>
  </si>
  <si>
    <t>NHS LanarkshireMonklands HospitalOther reason</t>
  </si>
  <si>
    <t>NHS LanarkshireWishaw General HospitalTotal Number of scheduled elective operations in theatre system</t>
  </si>
  <si>
    <t>NHS LanarkshireWishaw General HospitalTotal Number of scheduled elective cancellations in theatre systems</t>
  </si>
  <si>
    <t>NHS LanarkshireWishaw General HospitalCancellation based on clinical reason by hospital</t>
  </si>
  <si>
    <t>NHS LanarkshireWishaw General HospitalCancellation based on capacity or non-clinical reason by hospital</t>
  </si>
  <si>
    <t>NHS LanarkshireWishaw General HospitalCancelled by Patient</t>
  </si>
  <si>
    <t>NHS LanarkshireWishaw General HospitalOther reason</t>
  </si>
  <si>
    <t>NHS LothianAll LocationsTotal Number of scheduled elective operations in theatre system</t>
  </si>
  <si>
    <t>NHS LothianAll LocationsTotal Number of scheduled elective cancellations in theatre systems</t>
  </si>
  <si>
    <t>NHS LothianAll LocationsCancellation based on clinical reason by hospital</t>
  </si>
  <si>
    <t>NHS LothianAll LocationsCancellation based on capacity or non-clinical reason by hospital</t>
  </si>
  <si>
    <t>NHS LothianAll LocationsCancelled by Patient</t>
  </si>
  <si>
    <t>NHS LothianAll LocationsOther reason</t>
  </si>
  <si>
    <t>NHS LothianPrincess Alexandra Eye PavilionTotal Number of scheduled elective operations in theatre system</t>
  </si>
  <si>
    <t>NHS LothianPrincess Alexandra Eye PavilionTotal Number of scheduled elective cancellations in theatre systems</t>
  </si>
  <si>
    <t>NHS LothianPrincess Alexandra Eye PavilionCancellation based on clinical reason by hospital</t>
  </si>
  <si>
    <t>NHS LothianPrincess Alexandra Eye PavilionCancellation based on capacity or non-clinical reason by hospital</t>
  </si>
  <si>
    <t>NHS LothianPrincess Alexandra Eye PavilionCancelled by Patient</t>
  </si>
  <si>
    <t>NHS LothianPrincess Alexandra Eye PavilionOther reason</t>
  </si>
  <si>
    <t>NHS LothianRoodlands General HospitalTotal Number of scheduled elective operations in theatre system</t>
  </si>
  <si>
    <t>NHS LothianRoodlands General HospitalTotal Number of scheduled elective cancellations in theatre systems</t>
  </si>
  <si>
    <t>NHS LothianRoodlands General HospitalCancellation based on clinical reason by hospital</t>
  </si>
  <si>
    <t>NHS LothianRoodlands General HospitalCancellation based on capacity or non-clinical reason by hospital</t>
  </si>
  <si>
    <t>NHS LothianRoodlands General HospitalCancelled by Patient</t>
  </si>
  <si>
    <t>NHS LothianRoodlands General HospitalOther reason</t>
  </si>
  <si>
    <t>NHS LothianRoyal Hospital For Sick Children EdinburghTotal Number of scheduled elective operations in theatre system</t>
  </si>
  <si>
    <t>NHS LothianRoyal Hospital For Sick Children EdinburghTotal Number of scheduled elective cancellations in theatre systems</t>
  </si>
  <si>
    <t>NHS LothianRoyal Hospital For Sick Children EdinburghCancellation based on clinical reason by hospital</t>
  </si>
  <si>
    <t>NHS LothianRoyal Hospital For Sick Children EdinburghCancellation based on capacity or non-clinical reason by hospital</t>
  </si>
  <si>
    <t>NHS LothianRoyal Hospital For Sick Children EdinburghCancelled by Patient</t>
  </si>
  <si>
    <t>NHS LothianRoyal Hospital For Sick Children EdinburghOther reason</t>
  </si>
  <si>
    <t>NHS LothianRoyal Infirmary Of EdinburghTotal Number of scheduled elective operations in theatre system</t>
  </si>
  <si>
    <t>NHS LothianRoyal Infirmary Of EdinburghTotal Number of scheduled elective cancellations in theatre systems</t>
  </si>
  <si>
    <t>NHS LothianRoyal Infirmary Of EdinburghCancellation based on clinical reason by hospital</t>
  </si>
  <si>
    <t>NHS LothianRoyal Infirmary Of EdinburghCancellation based on capacity or non-clinical reason by hospital</t>
  </si>
  <si>
    <t>NHS LothianRoyal Infirmary Of EdinburghCancelled by Patient</t>
  </si>
  <si>
    <t>NHS LothianRoyal Infirmary Of EdinburghOther reason</t>
  </si>
  <si>
    <t>NHS LothianSt John's Hospital At HowdenTotal Number of scheduled elective operations in theatre system</t>
  </si>
  <si>
    <t>NHS LothianSt John's Hospital At HowdenTotal Number of scheduled elective cancellations in theatre systems</t>
  </si>
  <si>
    <t>NHS LothianSt John's Hospital At HowdenCancellation based on clinical reason by hospital</t>
  </si>
  <si>
    <t>NHS LothianSt John's Hospital At HowdenCancellation based on capacity or non-clinical reason by hospital</t>
  </si>
  <si>
    <t>NHS LothianSt John's Hospital At HowdenCancelled by Patient</t>
  </si>
  <si>
    <t>NHS LothianSt John's Hospital At HowdenOther reason</t>
  </si>
  <si>
    <t>NHS LothianWestern General HospitalTotal Number of scheduled elective operations in theatre system</t>
  </si>
  <si>
    <t>NHS LothianWestern General HospitalTotal Number of scheduled elective cancellations in theatre systems</t>
  </si>
  <si>
    <t>NHS LothianWestern General HospitalCancellation based on clinical reason by hospital</t>
  </si>
  <si>
    <t>NHS LothianWestern General HospitalCancellation based on capacity or non-clinical reason by hospital</t>
  </si>
  <si>
    <t>NHS LothianWestern General HospitalCancelled by Patient</t>
  </si>
  <si>
    <t>NHS LothianWestern General HospitalOther reason</t>
  </si>
  <si>
    <t>NHS OrkneyAll LocationsTotal Number of scheduled elective operations in theatre system</t>
  </si>
  <si>
    <t>NHS OrkneyAll LocationsTotal Number of scheduled elective cancellations in theatre systems</t>
  </si>
  <si>
    <t>NHS OrkneyAll LocationsCancellation based on clinical reason by hospital</t>
  </si>
  <si>
    <t>NHS OrkneyAll LocationsCancellation based on capacity or non-clinical reason by hospital</t>
  </si>
  <si>
    <t>NHS OrkneyAll LocationsCancelled by Patient</t>
  </si>
  <si>
    <t>NHS OrkneyAll LocationsOther reason</t>
  </si>
  <si>
    <t>NHS OrkneyBalfour HospitalTotal Number of scheduled elective operations in theatre system</t>
  </si>
  <si>
    <t>NHS OrkneyBalfour HospitalTotal Number of scheduled elective cancellations in theatre systems</t>
  </si>
  <si>
    <t>NHS OrkneyBalfour HospitalCancellation based on clinical reason by hospital</t>
  </si>
  <si>
    <t>NHS OrkneyBalfour HospitalCancellation based on capacity or non-clinical reason by hospital</t>
  </si>
  <si>
    <t>NHS OrkneyBalfour HospitalCancelled by Patient</t>
  </si>
  <si>
    <t>NHS OrkneyBalfour HospitalOther reason</t>
  </si>
  <si>
    <t>NHS ShetlandAll LocationsTotal Number of scheduled elective operations in theatre system</t>
  </si>
  <si>
    <t>NHS ShetlandAll LocationsTotal Number of scheduled elective cancellations in theatre systems</t>
  </si>
  <si>
    <t>NHS ShetlandAll LocationsCancellation based on clinical reason by hospital</t>
  </si>
  <si>
    <t>NHS ShetlandAll LocationsCancellation based on capacity or non-clinical reason by hospital</t>
  </si>
  <si>
    <t>NHS ShetlandAll LocationsCancelled by Patient</t>
  </si>
  <si>
    <t>NHS ShetlandAll LocationsOther reason</t>
  </si>
  <si>
    <t>NHS ShetlandGilbert Bain HospitalTotal Number of scheduled elective operations in theatre system</t>
  </si>
  <si>
    <t>NHS ShetlandGilbert Bain HospitalTotal Number of scheduled elective cancellations in theatre systems</t>
  </si>
  <si>
    <t>NHS ShetlandGilbert Bain HospitalCancellation based on clinical reason by hospital</t>
  </si>
  <si>
    <t>NHS ShetlandGilbert Bain HospitalCancellation based on capacity or non-clinical reason by hospital</t>
  </si>
  <si>
    <t>NHS ShetlandGilbert Bain HospitalCancelled by Patient</t>
  </si>
  <si>
    <t>NHS ShetlandGilbert Bain HospitalOther reason</t>
  </si>
  <si>
    <t>NHS TaysideAll LocationsTotal Number of scheduled elective operations in theatre system</t>
  </si>
  <si>
    <t>NHS TaysideAll LocationsTotal Number of scheduled elective cancellations in theatre systems</t>
  </si>
  <si>
    <t>NHS TaysideAll LocationsCancellation based on clinical reason by hospital</t>
  </si>
  <si>
    <t>NHS TaysideAll LocationsCancellation based on capacity or non-clinical reason by hospital</t>
  </si>
  <si>
    <t>NHS TaysideAll LocationsCancelled by Patient</t>
  </si>
  <si>
    <t>NHS TaysideAll LocationsOther reason</t>
  </si>
  <si>
    <t>NHS TaysideNinewells HospitalTotal Number of scheduled elective operations in theatre system</t>
  </si>
  <si>
    <t>NHS TaysideNinewells HospitalTotal Number of scheduled elective cancellations in theatre systems</t>
  </si>
  <si>
    <t>NHS TaysideNinewells HospitalCancellation based on clinical reason by hospital</t>
  </si>
  <si>
    <t>NHS TaysideNinewells HospitalCancellation based on capacity or non-clinical reason by hospital</t>
  </si>
  <si>
    <t>NHS TaysideNinewells HospitalCancelled by Patient</t>
  </si>
  <si>
    <t>NHS TaysideNinewells HospitalOther reason</t>
  </si>
  <si>
    <t>NHS TaysidePerth Royal InfirmaryTotal Number of scheduled elective operations in theatre system</t>
  </si>
  <si>
    <t>NHS TaysidePerth Royal InfirmaryTotal Number of scheduled elective cancellations in theatre systems</t>
  </si>
  <si>
    <t>NHS TaysidePerth Royal InfirmaryCancellation based on clinical reason by hospital</t>
  </si>
  <si>
    <t>NHS TaysidePerth Royal InfirmaryCancellation based on capacity or non-clinical reason by hospital</t>
  </si>
  <si>
    <t>NHS TaysidePerth Royal InfirmaryCancelled by Patient</t>
  </si>
  <si>
    <t>NHS TaysidePerth Royal InfirmaryOther reason</t>
  </si>
  <si>
    <t>NHS TaysideStracathro HospitalTotal Number of scheduled elective operations in theatre system</t>
  </si>
  <si>
    <t>NHS TaysideStracathro HospitalTotal Number of scheduled elective cancellations in theatre systems</t>
  </si>
  <si>
    <t>NHS TaysideStracathro HospitalCancellation based on clinical reason by hospital</t>
  </si>
  <si>
    <t>NHS TaysideStracathro HospitalCancellation based on capacity or non-clinical reason by hospital</t>
  </si>
  <si>
    <t>NHS TaysideStracathro HospitalCancelled by Patient</t>
  </si>
  <si>
    <t>NHS TaysideStracathro HospitalOther reason</t>
  </si>
  <si>
    <t>NHS Western IslesAll LocationsTotal Number of scheduled elective operations in theatre system</t>
  </si>
  <si>
    <t>NHS Western IslesAll LocationsTotal Number of scheduled elective cancellations in theatre systems</t>
  </si>
  <si>
    <t>NHS Western IslesAll LocationsCancellation based on clinical reason by hospital</t>
  </si>
  <si>
    <t>NHS Western IslesAll LocationsCancellation based on capacity or non-clinical reason by hospital</t>
  </si>
  <si>
    <t>NHS Western IslesAll LocationsCancelled by Patient</t>
  </si>
  <si>
    <t>NHS Western IslesAll LocationsOther reason</t>
  </si>
  <si>
    <t>NHS Western IslesWestern Isles HospitalTotal Number of scheduled elective operations in theatre system</t>
  </si>
  <si>
    <t>NHS Western IslesWestern Isles HospitalTotal Number of scheduled elective cancellations in theatre systems</t>
  </si>
  <si>
    <t>NHS Western IslesWestern Isles HospitalCancellation based on clinical reason by hospital</t>
  </si>
  <si>
    <t>NHS Western IslesWestern Isles HospitalCancellation based on capacity or non-clinical reason by hospital</t>
  </si>
  <si>
    <t>NHS Western IslesWestern Isles HospitalCancelled by Patient</t>
  </si>
  <si>
    <t>NHS Western IslesWestern Isles HospitalOther reason</t>
  </si>
  <si>
    <t>Golden Jubilee National HospitalAll LocationsTotal Number of scheduled elective operations in theatre system</t>
  </si>
  <si>
    <t>Golden Jubilee National HospitalAll LocationsTotal Number of scheduled elective cancellations in theatre systems</t>
  </si>
  <si>
    <t>Golden Jubilee National HospitalAll LocationsCancellation based on clinical reason by hospital</t>
  </si>
  <si>
    <t>Golden Jubilee National HospitalAll LocationsCancellation based on capacity or non-clinical reason by hospital</t>
  </si>
  <si>
    <t>Golden Jubilee National HospitalAll LocationsCancelled by Patient</t>
  </si>
  <si>
    <t>Golden Jubilee National HospitalAll LocationsOther reason</t>
  </si>
  <si>
    <t xml:space="preserve">NHS SCOTLAND
</t>
  </si>
  <si>
    <t>Other</t>
  </si>
  <si>
    <t>Non-clinical/ Capacity Reason</t>
  </si>
  <si>
    <t>Clinical Reason</t>
  </si>
  <si>
    <t>E.g. Catheterization Laboratory</t>
  </si>
  <si>
    <t>Aberdeen Royal Infirmary Endoscopy Suite</t>
  </si>
  <si>
    <t>% of scheduled operations</t>
  </si>
  <si>
    <t>% of cancelled operations</t>
  </si>
  <si>
    <t>Total scheduled elective cancellations in theatre systems</t>
  </si>
  <si>
    <t>Month ending 30 September 2016</t>
  </si>
  <si>
    <t>Ayrshire &amp; Arran</t>
  </si>
  <si>
    <t>Borders</t>
  </si>
  <si>
    <t>Dumfries &amp; Galloway</t>
  </si>
  <si>
    <t>Fife</t>
  </si>
  <si>
    <t>Forth Valley</t>
  </si>
  <si>
    <t>Grampian</t>
  </si>
  <si>
    <t>Greater Glasgow &amp; Clyde</t>
  </si>
  <si>
    <t>Highland</t>
  </si>
  <si>
    <t>Lanarkshire</t>
  </si>
  <si>
    <t>Lothian</t>
  </si>
  <si>
    <t>Orkney</t>
  </si>
  <si>
    <t>Shetland</t>
  </si>
  <si>
    <t>Tayside</t>
  </si>
  <si>
    <t>Western Isles</t>
  </si>
  <si>
    <t>SCOTLAND</t>
  </si>
  <si>
    <t>Month ending 30 April 2017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</si>
</sst>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theme="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10"/>
      <color theme="0"/>
      <name val="Tahoma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sz val="11"/>
      <color theme="0"/>
      <name val="Arial"/>
      <family val="2"/>
    </font>
    <font>
      <sz val="10"/>
      <color theme="1"/>
      <name val="Tahoma"/>
      <family val="2"/>
    </font>
    <font>
      <b/>
      <sz val="14"/>
      <color theme="1"/>
      <name val="Arial"/>
      <family val="2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theme="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2" borderId="0" applyNumberFormat="0" applyBorder="0" applyAlignment="0" applyProtection="0"/>
    <xf numFmtId="0" fontId="19" fillId="6" borderId="0" applyNumberFormat="0" applyBorder="0" applyAlignment="0" applyProtection="0"/>
    <xf numFmtId="0" fontId="20" fillId="23" borderId="24" applyNumberFormat="0" applyAlignment="0" applyProtection="0"/>
    <xf numFmtId="0" fontId="21" fillId="24" borderId="25" applyNumberFormat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0" borderId="26" applyNumberFormat="0" applyFill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6" fillId="0" borderId="0" applyNumberFormat="0" applyFill="0" applyBorder="0" applyAlignment="0" applyProtection="0"/>
    <xf numFmtId="0" fontId="27" fillId="10" borderId="24" applyNumberFormat="0" applyAlignment="0" applyProtection="0"/>
    <xf numFmtId="0" fontId="28" fillId="0" borderId="29" applyNumberFormat="0" applyFill="0" applyAlignment="0" applyProtection="0"/>
    <xf numFmtId="0" fontId="29" fillId="25" borderId="0" applyNumberFormat="0" applyBorder="0" applyAlignment="0" applyProtection="0"/>
    <xf numFmtId="0" fontId="1" fillId="0" borderId="0"/>
    <xf numFmtId="0" fontId="2" fillId="0" borderId="0"/>
    <xf numFmtId="0" fontId="2" fillId="26" borderId="30" applyNumberFormat="0" applyFont="0" applyAlignment="0" applyProtection="0"/>
    <xf numFmtId="0" fontId="30" fillId="23" borderId="31" applyNumberFormat="0" applyAlignment="0" applyProtection="0"/>
    <xf numFmtId="0" fontId="31" fillId="0" borderId="0" applyNumberFormat="0" applyFill="0" applyBorder="0" applyAlignment="0" applyProtection="0"/>
    <xf numFmtId="0" fontId="32" fillId="0" borderId="32" applyNumberFormat="0" applyFill="0" applyAlignment="0" applyProtection="0"/>
    <xf numFmtId="0" fontId="33" fillId="0" borderId="0" applyNumberFormat="0" applyFill="0" applyBorder="0" applyAlignment="0" applyProtection="0"/>
    <xf numFmtId="0" fontId="35" fillId="0" borderId="0"/>
    <xf numFmtId="9" fontId="1" fillId="0" borderId="0" applyFont="0" applyFill="0" applyBorder="0" applyAlignment="0" applyProtection="0"/>
  </cellStyleXfs>
  <cellXfs count="237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Fill="1" applyAlignment="1">
      <alignment vertical="center" wrapText="1"/>
    </xf>
    <xf numFmtId="0" fontId="8" fillId="0" borderId="0" xfId="1" applyFont="1"/>
    <xf numFmtId="0" fontId="9" fillId="0" borderId="0" xfId="1" applyFont="1"/>
    <xf numFmtId="0" fontId="4" fillId="0" borderId="0" xfId="1" applyFont="1" applyBorder="1"/>
    <xf numFmtId="0" fontId="9" fillId="0" borderId="2" xfId="1" applyFont="1" applyBorder="1" applyAlignment="1">
      <alignment vertical="center" wrapText="1"/>
    </xf>
    <xf numFmtId="17" fontId="10" fillId="0" borderId="3" xfId="1" applyNumberFormat="1" applyFont="1" applyBorder="1" applyAlignment="1">
      <alignment vertical="center" wrapText="1"/>
    </xf>
    <xf numFmtId="0" fontId="8" fillId="0" borderId="0" xfId="1" applyFont="1" applyAlignment="1">
      <alignment wrapText="1"/>
    </xf>
    <xf numFmtId="0" fontId="9" fillId="2" borderId="4" xfId="1" applyFont="1" applyFill="1" applyBorder="1" applyAlignment="1">
      <alignment vertical="center"/>
    </xf>
    <xf numFmtId="1" fontId="2" fillId="2" borderId="5" xfId="1" applyNumberFormat="1" applyFont="1" applyFill="1" applyBorder="1" applyAlignment="1">
      <alignment horizontal="right"/>
    </xf>
    <xf numFmtId="1" fontId="2" fillId="2" borderId="6" xfId="1" applyNumberFormat="1" applyFont="1" applyFill="1" applyBorder="1" applyAlignment="1">
      <alignment horizontal="right"/>
    </xf>
    <xf numFmtId="0" fontId="8" fillId="0" borderId="0" xfId="1" applyFont="1" applyAlignment="1">
      <alignment horizontal="right" wrapText="1"/>
    </xf>
    <xf numFmtId="0" fontId="4" fillId="2" borderId="4" xfId="1" applyFont="1" applyFill="1" applyBorder="1" applyAlignment="1">
      <alignment wrapText="1"/>
    </xf>
    <xf numFmtId="1" fontId="2" fillId="2" borderId="7" xfId="1" applyNumberFormat="1" applyFont="1" applyFill="1" applyBorder="1" applyAlignment="1">
      <alignment horizontal="right"/>
    </xf>
    <xf numFmtId="0" fontId="11" fillId="0" borderId="4" xfId="1" applyFont="1" applyBorder="1" applyAlignment="1">
      <alignment vertical="center" wrapText="1"/>
    </xf>
    <xf numFmtId="0" fontId="4" fillId="2" borderId="4" xfId="1" applyFont="1" applyFill="1" applyBorder="1"/>
    <xf numFmtId="0" fontId="4" fillId="2" borderId="9" xfId="1" applyFont="1" applyFill="1" applyBorder="1"/>
    <xf numFmtId="1" fontId="2" fillId="2" borderId="10" xfId="1" applyNumberFormat="1" applyFont="1" applyFill="1" applyBorder="1" applyAlignment="1">
      <alignment horizontal="right"/>
    </xf>
    <xf numFmtId="0" fontId="9" fillId="2" borderId="4" xfId="1" applyFont="1" applyFill="1" applyBorder="1"/>
    <xf numFmtId="1" fontId="2" fillId="2" borderId="0" xfId="1" applyNumberFormat="1" applyFont="1" applyFill="1" applyBorder="1" applyAlignment="1">
      <alignment horizontal="right"/>
    </xf>
    <xf numFmtId="0" fontId="8" fillId="0" borderId="0" xfId="1" applyFont="1" applyAlignment="1">
      <alignment horizontal="right"/>
    </xf>
    <xf numFmtId="0" fontId="12" fillId="2" borderId="4" xfId="1" applyFont="1" applyFill="1" applyBorder="1"/>
    <xf numFmtId="0" fontId="8" fillId="0" borderId="0" xfId="1" applyFont="1" applyBorder="1" applyAlignment="1">
      <alignment horizontal="right"/>
    </xf>
    <xf numFmtId="0" fontId="9" fillId="2" borderId="14" xfId="1" applyFont="1" applyFill="1" applyBorder="1"/>
    <xf numFmtId="0" fontId="9" fillId="2" borderId="4" xfId="1" applyFont="1" applyFill="1" applyBorder="1" applyAlignment="1"/>
    <xf numFmtId="0" fontId="12" fillId="2" borderId="9" xfId="1" applyFont="1" applyFill="1" applyBorder="1"/>
    <xf numFmtId="1" fontId="2" fillId="2" borderId="23" xfId="1" applyNumberFormat="1" applyFont="1" applyFill="1" applyBorder="1" applyAlignment="1">
      <alignment horizontal="right"/>
    </xf>
    <xf numFmtId="0" fontId="4" fillId="2" borderId="9" xfId="1" applyFont="1" applyFill="1" applyBorder="1" applyAlignment="1">
      <alignment horizontal="left" indent="2"/>
    </xf>
    <xf numFmtId="0" fontId="8" fillId="2" borderId="9" xfId="1" applyFont="1" applyFill="1" applyBorder="1"/>
    <xf numFmtId="1" fontId="2" fillId="2" borderId="0" xfId="1" applyNumberFormat="1" applyFont="1" applyFill="1" applyBorder="1"/>
    <xf numFmtId="0" fontId="12" fillId="0" borderId="4" xfId="1" applyFont="1" applyBorder="1"/>
    <xf numFmtId="0" fontId="8" fillId="0" borderId="9" xfId="1" applyFont="1" applyBorder="1"/>
    <xf numFmtId="1" fontId="2" fillId="2" borderId="10" xfId="1" applyNumberFormat="1" applyFont="1" applyFill="1" applyBorder="1"/>
    <xf numFmtId="49" fontId="12" fillId="3" borderId="4" xfId="1" applyNumberFormat="1" applyFont="1" applyFill="1" applyBorder="1" applyAlignment="1">
      <alignment horizontal="left"/>
    </xf>
    <xf numFmtId="0" fontId="13" fillId="4" borderId="4" xfId="1" applyNumberFormat="1" applyFont="1" applyFill="1" applyBorder="1" applyAlignment="1">
      <alignment horizontal="left"/>
    </xf>
    <xf numFmtId="0" fontId="12" fillId="2" borderId="4" xfId="1" applyFont="1" applyFill="1" applyBorder="1" applyAlignment="1"/>
    <xf numFmtId="0" fontId="12" fillId="2" borderId="9" xfId="1" applyFont="1" applyFill="1" applyBorder="1" applyAlignment="1"/>
    <xf numFmtId="0" fontId="2" fillId="2" borderId="0" xfId="1" applyFont="1" applyFill="1" applyBorder="1"/>
    <xf numFmtId="0" fontId="2" fillId="2" borderId="10" xfId="1" applyFont="1" applyFill="1" applyBorder="1"/>
    <xf numFmtId="1" fontId="14" fillId="2" borderId="0" xfId="1" applyNumberFormat="1" applyFont="1" applyFill="1" applyBorder="1"/>
    <xf numFmtId="0" fontId="7" fillId="2" borderId="9" xfId="1" applyFont="1" applyFill="1" applyBorder="1" applyAlignment="1">
      <alignment horizontal="left" indent="2"/>
    </xf>
    <xf numFmtId="1" fontId="4" fillId="2" borderId="9" xfId="1" applyNumberFormat="1" applyFont="1" applyFill="1" applyBorder="1" applyAlignment="1">
      <alignment horizontal="right"/>
    </xf>
    <xf numFmtId="1" fontId="4" fillId="2" borderId="10" xfId="1" applyNumberFormat="1" applyFont="1" applyFill="1" applyBorder="1" applyAlignment="1">
      <alignment horizontal="right"/>
    </xf>
    <xf numFmtId="0" fontId="4" fillId="2" borderId="0" xfId="1" applyFont="1" applyFill="1" applyBorder="1"/>
    <xf numFmtId="0" fontId="4" fillId="0" borderId="0" xfId="1" applyFont="1" applyAlignment="1">
      <alignment horizontal="right"/>
    </xf>
    <xf numFmtId="0" fontId="9" fillId="0" borderId="0" xfId="1" applyFont="1" applyBorder="1"/>
    <xf numFmtId="0" fontId="15" fillId="0" borderId="0" xfId="1" applyFont="1"/>
    <xf numFmtId="0" fontId="4" fillId="2" borderId="0" xfId="1" applyFont="1" applyFill="1" applyAlignment="1">
      <alignment horizontal="right"/>
    </xf>
    <xf numFmtId="0" fontId="16" fillId="0" borderId="0" xfId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/>
    <xf numFmtId="0" fontId="8" fillId="2" borderId="0" xfId="1" applyFont="1" applyFill="1" applyBorder="1"/>
    <xf numFmtId="0" fontId="9" fillId="0" borderId="3" xfId="1" applyFont="1" applyBorder="1" applyAlignment="1">
      <alignment vertical="center" wrapText="1"/>
    </xf>
    <xf numFmtId="17" fontId="10" fillId="0" borderId="33" xfId="1" applyNumberFormat="1" applyFont="1" applyBorder="1" applyAlignment="1">
      <alignment vertical="center" wrapText="1"/>
    </xf>
    <xf numFmtId="0" fontId="4" fillId="2" borderId="34" xfId="1" applyFont="1" applyFill="1" applyBorder="1" applyAlignment="1">
      <alignment wrapText="1"/>
    </xf>
    <xf numFmtId="0" fontId="11" fillId="0" borderId="34" xfId="1" applyFont="1" applyBorder="1" applyAlignment="1">
      <alignment vertical="center" wrapText="1"/>
    </xf>
    <xf numFmtId="164" fontId="2" fillId="2" borderId="23" xfId="1" applyNumberFormat="1" applyFont="1" applyFill="1" applyBorder="1" applyAlignment="1">
      <alignment horizontal="right"/>
    </xf>
    <xf numFmtId="0" fontId="4" fillId="2" borderId="34" xfId="1" applyFont="1" applyFill="1" applyBorder="1"/>
    <xf numFmtId="0" fontId="4" fillId="2" borderId="35" xfId="1" applyFont="1" applyFill="1" applyBorder="1"/>
    <xf numFmtId="164" fontId="2" fillId="2" borderId="10" xfId="1" applyNumberFormat="1" applyFont="1" applyFill="1" applyBorder="1" applyAlignment="1">
      <alignment horizontal="right"/>
    </xf>
    <xf numFmtId="0" fontId="9" fillId="2" borderId="34" xfId="1" applyFont="1" applyFill="1" applyBorder="1"/>
    <xf numFmtId="0" fontId="12" fillId="2" borderId="34" xfId="1" applyFont="1" applyFill="1" applyBorder="1"/>
    <xf numFmtId="0" fontId="9" fillId="2" borderId="34" xfId="1" applyFont="1" applyFill="1" applyBorder="1" applyAlignment="1"/>
    <xf numFmtId="0" fontId="12" fillId="2" borderId="35" xfId="1" applyFont="1" applyFill="1" applyBorder="1"/>
    <xf numFmtId="0" fontId="4" fillId="2" borderId="35" xfId="1" applyFont="1" applyFill="1" applyBorder="1" applyAlignment="1">
      <alignment horizontal="left" indent="2"/>
    </xf>
    <xf numFmtId="0" fontId="8" fillId="2" borderId="35" xfId="1" applyFont="1" applyFill="1" applyBorder="1"/>
    <xf numFmtId="0" fontId="12" fillId="0" borderId="34" xfId="1" applyFont="1" applyBorder="1"/>
    <xf numFmtId="0" fontId="8" fillId="0" borderId="35" xfId="1" applyFont="1" applyBorder="1"/>
    <xf numFmtId="49" fontId="12" fillId="3" borderId="34" xfId="1" applyNumberFormat="1" applyFont="1" applyFill="1" applyBorder="1" applyAlignment="1">
      <alignment horizontal="left"/>
    </xf>
    <xf numFmtId="0" fontId="13" fillId="4" borderId="34" xfId="1" applyNumberFormat="1" applyFont="1" applyFill="1" applyBorder="1" applyAlignment="1">
      <alignment horizontal="left"/>
    </xf>
    <xf numFmtId="0" fontId="12" fillId="2" borderId="34" xfId="1" applyFont="1" applyFill="1" applyBorder="1" applyAlignment="1"/>
    <xf numFmtId="0" fontId="12" fillId="2" borderId="35" xfId="1" applyFont="1" applyFill="1" applyBorder="1" applyAlignment="1"/>
    <xf numFmtId="0" fontId="7" fillId="2" borderId="35" xfId="1" applyFont="1" applyFill="1" applyBorder="1" applyAlignment="1">
      <alignment horizontal="left" indent="2"/>
    </xf>
    <xf numFmtId="0" fontId="4" fillId="2" borderId="4" xfId="1" applyFont="1" applyFill="1" applyBorder="1" applyAlignment="1"/>
    <xf numFmtId="0" fontId="11" fillId="0" borderId="4" xfId="1" applyFont="1" applyBorder="1" applyAlignment="1">
      <alignment vertical="center"/>
    </xf>
    <xf numFmtId="0" fontId="34" fillId="0" borderId="0" xfId="0" applyFont="1"/>
    <xf numFmtId="0" fontId="4" fillId="2" borderId="9" xfId="1" applyFont="1" applyFill="1" applyBorder="1" applyAlignment="1"/>
    <xf numFmtId="0" fontId="0" fillId="0" borderId="36" xfId="0" applyBorder="1"/>
    <xf numFmtId="0" fontId="0" fillId="0" borderId="10" xfId="0" applyBorder="1"/>
    <xf numFmtId="0" fontId="0" fillId="0" borderId="37" xfId="0" applyBorder="1"/>
    <xf numFmtId="0" fontId="0" fillId="0" borderId="33" xfId="0" applyBorder="1"/>
    <xf numFmtId="0" fontId="0" fillId="0" borderId="1" xfId="0" applyBorder="1"/>
    <xf numFmtId="0" fontId="0" fillId="0" borderId="11" xfId="0" applyBorder="1"/>
    <xf numFmtId="0" fontId="0" fillId="0" borderId="0" xfId="0" applyBorder="1"/>
    <xf numFmtId="164" fontId="2" fillId="2" borderId="7" xfId="1" applyNumberFormat="1" applyFont="1" applyFill="1" applyBorder="1" applyAlignment="1">
      <alignment horizontal="right"/>
    </xf>
    <xf numFmtId="0" fontId="11" fillId="0" borderId="0" xfId="38" applyFont="1"/>
    <xf numFmtId="0" fontId="1" fillId="0" borderId="0" xfId="38"/>
    <xf numFmtId="0" fontId="10" fillId="0" borderId="0" xfId="38" applyFont="1"/>
    <xf numFmtId="0" fontId="9" fillId="0" borderId="0" xfId="45" applyFont="1" applyAlignment="1">
      <alignment vertical="top"/>
    </xf>
    <xf numFmtId="0" fontId="10" fillId="0" borderId="0" xfId="45" applyFont="1" applyAlignment="1">
      <alignment vertical="top"/>
    </xf>
    <xf numFmtId="0" fontId="2" fillId="0" borderId="0" xfId="45" applyFont="1"/>
    <xf numFmtId="0" fontId="35" fillId="0" borderId="0" xfId="45"/>
    <xf numFmtId="0" fontId="9" fillId="0" borderId="0" xfId="45" applyFont="1"/>
    <xf numFmtId="0" fontId="10" fillId="0" borderId="0" xfId="45" applyFont="1"/>
    <xf numFmtId="0" fontId="36" fillId="0" borderId="0" xfId="45" applyFont="1"/>
    <xf numFmtId="0" fontId="37" fillId="0" borderId="0" xfId="0" applyFont="1"/>
    <xf numFmtId="0" fontId="38" fillId="0" borderId="1" xfId="0" applyNumberFormat="1" applyFont="1" applyFill="1" applyBorder="1" applyAlignment="1">
      <alignment horizontal="left"/>
    </xf>
    <xf numFmtId="0" fontId="37" fillId="0" borderId="1" xfId="0" applyFont="1" applyBorder="1"/>
    <xf numFmtId="0" fontId="2" fillId="2" borderId="7" xfId="1" applyNumberFormat="1" applyFont="1" applyFill="1" applyBorder="1" applyAlignment="1">
      <alignment horizontal="right"/>
    </xf>
    <xf numFmtId="0" fontId="2" fillId="2" borderId="8" xfId="1" applyNumberFormat="1" applyFont="1" applyFill="1" applyBorder="1" applyAlignment="1">
      <alignment horizontal="right"/>
    </xf>
    <xf numFmtId="0" fontId="2" fillId="2" borderId="9" xfId="1" applyNumberFormat="1" applyFont="1" applyFill="1" applyBorder="1" applyAlignment="1">
      <alignment horizontal="right"/>
    </xf>
    <xf numFmtId="0" fontId="2" fillId="2" borderId="10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12" xfId="1" applyNumberFormat="1" applyFont="1" applyFill="1" applyBorder="1" applyAlignment="1">
      <alignment horizontal="right"/>
    </xf>
    <xf numFmtId="0" fontId="2" fillId="2" borderId="13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6" xfId="1" applyNumberFormat="1" applyFont="1" applyFill="1" applyBorder="1" applyAlignment="1">
      <alignment horizontal="right"/>
    </xf>
    <xf numFmtId="0" fontId="2" fillId="2" borderId="15" xfId="1" applyNumberFormat="1" applyFont="1" applyFill="1" applyBorder="1" applyAlignment="1">
      <alignment horizontal="right"/>
    </xf>
    <xf numFmtId="0" fontId="2" fillId="2" borderId="16" xfId="1" applyNumberFormat="1" applyFont="1" applyFill="1" applyBorder="1" applyAlignment="1">
      <alignment horizontal="right"/>
    </xf>
    <xf numFmtId="0" fontId="2" fillId="2" borderId="17" xfId="1" applyNumberFormat="1" applyFont="1" applyFill="1" applyBorder="1" applyAlignment="1">
      <alignment horizontal="right"/>
    </xf>
    <xf numFmtId="0" fontId="2" fillId="2" borderId="18" xfId="1" applyNumberFormat="1" applyFont="1" applyFill="1" applyBorder="1" applyAlignment="1">
      <alignment horizontal="right"/>
    </xf>
    <xf numFmtId="0" fontId="2" fillId="2" borderId="19" xfId="1" applyNumberFormat="1" applyFont="1" applyFill="1" applyBorder="1" applyAlignment="1">
      <alignment horizontal="right"/>
    </xf>
    <xf numFmtId="0" fontId="2" fillId="2" borderId="20" xfId="1" applyNumberFormat="1" applyFont="1" applyFill="1" applyBorder="1" applyAlignment="1">
      <alignment horizontal="right"/>
    </xf>
    <xf numFmtId="0" fontId="2" fillId="2" borderId="21" xfId="1" applyNumberFormat="1" applyFont="1" applyFill="1" applyBorder="1" applyAlignment="1">
      <alignment horizontal="right"/>
    </xf>
    <xf numFmtId="0" fontId="2" fillId="2" borderId="22" xfId="1" applyNumberFormat="1" applyFont="1" applyFill="1" applyBorder="1" applyAlignment="1">
      <alignment horizontal="right"/>
    </xf>
    <xf numFmtId="0" fontId="2" fillId="2" borderId="23" xfId="1" applyNumberFormat="1" applyFont="1" applyFill="1" applyBorder="1" applyAlignment="1">
      <alignment horizontal="right"/>
    </xf>
    <xf numFmtId="0" fontId="2" fillId="2" borderId="4" xfId="1" applyNumberFormat="1" applyFont="1" applyFill="1" applyBorder="1"/>
    <xf numFmtId="0" fontId="2" fillId="2" borderId="0" xfId="1" applyNumberFormat="1" applyFont="1" applyFill="1" applyBorder="1"/>
    <xf numFmtId="0" fontId="2" fillId="2" borderId="12" xfId="1" applyNumberFormat="1" applyFont="1" applyFill="1" applyBorder="1"/>
    <xf numFmtId="0" fontId="2" fillId="2" borderId="13" xfId="1" applyNumberFormat="1" applyFont="1" applyFill="1" applyBorder="1"/>
    <xf numFmtId="0" fontId="2" fillId="2" borderId="9" xfId="1" applyNumberFormat="1" applyFont="1" applyFill="1" applyBorder="1"/>
    <xf numFmtId="0" fontId="2" fillId="2" borderId="10" xfId="1" applyNumberFormat="1" applyFont="1" applyFill="1" applyBorder="1"/>
    <xf numFmtId="0" fontId="14" fillId="2" borderId="0" xfId="1" applyNumberFormat="1" applyFont="1" applyFill="1" applyBorder="1"/>
    <xf numFmtId="0" fontId="9" fillId="2" borderId="34" xfId="1" applyFont="1" applyFill="1" applyBorder="1" applyAlignment="1">
      <alignment vertical="center" wrapText="1"/>
    </xf>
    <xf numFmtId="0" fontId="39" fillId="0" borderId="0" xfId="0" applyFont="1"/>
    <xf numFmtId="0" fontId="39" fillId="0" borderId="0" xfId="0" applyFont="1" applyBorder="1"/>
    <xf numFmtId="0" fontId="40" fillId="0" borderId="1" xfId="0" applyNumberFormat="1" applyFont="1" applyFill="1" applyBorder="1" applyAlignment="1">
      <alignment horizontal="left"/>
    </xf>
    <xf numFmtId="0" fontId="41" fillId="0" borderId="0" xfId="1" applyFont="1" applyAlignment="1">
      <alignment horizontal="left"/>
    </xf>
    <xf numFmtId="0" fontId="41" fillId="0" borderId="0" xfId="1" applyFont="1" applyAlignment="1"/>
    <xf numFmtId="0" fontId="41" fillId="0" borderId="0" xfId="1" applyFont="1" applyAlignment="1">
      <alignment horizontal="left" wrapText="1"/>
    </xf>
    <xf numFmtId="0" fontId="41" fillId="0" borderId="0" xfId="1" applyFont="1" applyAlignment="1">
      <alignment horizontal="right"/>
    </xf>
    <xf numFmtId="49" fontId="41" fillId="0" borderId="0" xfId="1" applyNumberFormat="1" applyFont="1" applyAlignment="1">
      <alignment horizontal="right"/>
    </xf>
    <xf numFmtId="0" fontId="41" fillId="0" borderId="0" xfId="1" applyFont="1"/>
    <xf numFmtId="0" fontId="41" fillId="0" borderId="0" xfId="1" applyFont="1" applyAlignment="1">
      <alignment wrapText="1"/>
    </xf>
    <xf numFmtId="0" fontId="41" fillId="0" borderId="0" xfId="1" applyFont="1" applyAlignment="1">
      <alignment horizontal="right" wrapText="1"/>
    </xf>
    <xf numFmtId="0" fontId="34" fillId="0" borderId="2" xfId="0" applyFont="1" applyBorder="1"/>
    <xf numFmtId="0" fontId="0" fillId="0" borderId="38" xfId="0" applyBorder="1"/>
    <xf numFmtId="17" fontId="0" fillId="0" borderId="39" xfId="0" applyNumberFormat="1" applyBorder="1"/>
    <xf numFmtId="0" fontId="8" fillId="0" borderId="7" xfId="1" applyFont="1" applyBorder="1" applyAlignment="1">
      <alignment horizontal="right"/>
    </xf>
    <xf numFmtId="17" fontId="10" fillId="0" borderId="2" xfId="1" applyNumberFormat="1" applyFont="1" applyBorder="1" applyAlignment="1">
      <alignment vertical="center" wrapText="1"/>
    </xf>
    <xf numFmtId="0" fontId="2" fillId="2" borderId="40" xfId="1" applyNumberFormat="1" applyFont="1" applyFill="1" applyBorder="1" applyAlignment="1">
      <alignment horizontal="right"/>
    </xf>
    <xf numFmtId="0" fontId="2" fillId="2" borderId="41" xfId="1" applyNumberFormat="1" applyFont="1" applyFill="1" applyBorder="1" applyAlignment="1">
      <alignment horizontal="right"/>
    </xf>
    <xf numFmtId="0" fontId="2" fillId="2" borderId="42" xfId="1" applyNumberFormat="1" applyFont="1" applyFill="1" applyBorder="1" applyAlignment="1">
      <alignment horizontal="right"/>
    </xf>
    <xf numFmtId="0" fontId="2" fillId="2" borderId="40" xfId="1" applyNumberFormat="1" applyFont="1" applyFill="1" applyBorder="1"/>
    <xf numFmtId="0" fontId="8" fillId="0" borderId="20" xfId="1" applyFont="1" applyBorder="1" applyAlignment="1">
      <alignment horizontal="right"/>
    </xf>
    <xf numFmtId="0" fontId="4" fillId="2" borderId="40" xfId="1" applyNumberFormat="1" applyFont="1" applyFill="1" applyBorder="1" applyAlignment="1">
      <alignment horizontal="right"/>
    </xf>
    <xf numFmtId="0" fontId="2" fillId="2" borderId="43" xfId="1" applyNumberFormat="1" applyFont="1" applyFill="1" applyBorder="1" applyAlignment="1">
      <alignment horizontal="right"/>
    </xf>
    <xf numFmtId="0" fontId="2" fillId="2" borderId="44" xfId="1" applyNumberFormat="1" applyFont="1" applyFill="1" applyBorder="1" applyAlignment="1">
      <alignment horizontal="right"/>
    </xf>
    <xf numFmtId="0" fontId="2" fillId="2" borderId="45" xfId="1" applyNumberFormat="1" applyFont="1" applyFill="1" applyBorder="1" applyAlignment="1">
      <alignment horizontal="right"/>
    </xf>
    <xf numFmtId="1" fontId="2" fillId="2" borderId="21" xfId="1" applyNumberFormat="1" applyFont="1" applyFill="1" applyBorder="1" applyAlignment="1">
      <alignment horizontal="right"/>
    </xf>
    <xf numFmtId="164" fontId="2" fillId="2" borderId="21" xfId="1" applyNumberFormat="1" applyFont="1" applyFill="1" applyBorder="1" applyAlignment="1">
      <alignment horizontal="right"/>
    </xf>
    <xf numFmtId="0" fontId="43" fillId="0" borderId="0" xfId="1" applyFont="1"/>
    <xf numFmtId="0" fontId="42" fillId="0" borderId="0" xfId="0" applyFont="1"/>
    <xf numFmtId="17" fontId="0" fillId="0" borderId="33" xfId="0" applyNumberFormat="1" applyBorder="1"/>
    <xf numFmtId="17" fontId="0" fillId="0" borderId="0" xfId="0" applyNumberFormat="1" applyBorder="1"/>
    <xf numFmtId="0" fontId="45" fillId="0" borderId="0" xfId="1" applyFont="1"/>
    <xf numFmtId="0" fontId="46" fillId="0" borderId="0" xfId="1" applyFont="1"/>
    <xf numFmtId="0" fontId="10" fillId="0" borderId="0" xfId="1" applyFont="1"/>
    <xf numFmtId="0" fontId="11" fillId="0" borderId="0" xfId="1" applyFont="1"/>
    <xf numFmtId="0" fontId="44" fillId="0" borderId="0" xfId="1" applyFont="1" applyBorder="1" applyAlignment="1">
      <alignment wrapText="1"/>
    </xf>
    <xf numFmtId="0" fontId="44" fillId="0" borderId="0" xfId="1" applyFont="1" applyBorder="1"/>
    <xf numFmtId="0" fontId="44" fillId="2" borderId="0" xfId="1" applyFont="1" applyFill="1" applyBorder="1"/>
    <xf numFmtId="0" fontId="4" fillId="0" borderId="1" xfId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1" xfId="1" applyFont="1" applyBorder="1"/>
    <xf numFmtId="0" fontId="4" fillId="2" borderId="1" xfId="1" applyFont="1" applyFill="1" applyBorder="1"/>
    <xf numFmtId="0" fontId="43" fillId="0" borderId="0" xfId="1" applyFont="1" applyBorder="1" applyAlignment="1">
      <alignment wrapText="1"/>
    </xf>
    <xf numFmtId="0" fontId="42" fillId="0" borderId="0" xfId="0" applyFont="1" applyBorder="1"/>
    <xf numFmtId="0" fontId="39" fillId="2" borderId="0" xfId="0" applyFont="1" applyFill="1"/>
    <xf numFmtId="17" fontId="0" fillId="0" borderId="4" xfId="0" applyNumberFormat="1" applyBorder="1"/>
    <xf numFmtId="0" fontId="0" fillId="0" borderId="4" xfId="0" applyBorder="1"/>
    <xf numFmtId="0" fontId="40" fillId="0" borderId="0" xfId="0" applyNumberFormat="1" applyFont="1" applyFill="1" applyBorder="1" applyAlignment="1">
      <alignment horizontal="left"/>
    </xf>
    <xf numFmtId="0" fontId="37" fillId="0" borderId="0" xfId="0" applyFont="1" applyBorder="1"/>
    <xf numFmtId="0" fontId="38" fillId="0" borderId="0" xfId="0" applyNumberFormat="1" applyFont="1" applyFill="1" applyBorder="1" applyAlignment="1">
      <alignment horizontal="left"/>
    </xf>
    <xf numFmtId="0" fontId="37" fillId="2" borderId="0" xfId="0" applyFont="1" applyFill="1"/>
    <xf numFmtId="17" fontId="37" fillId="0" borderId="3" xfId="0" applyNumberFormat="1" applyFont="1" applyBorder="1"/>
    <xf numFmtId="0" fontId="37" fillId="0" borderId="38" xfId="0" applyFont="1" applyBorder="1"/>
    <xf numFmtId="0" fontId="37" fillId="0" borderId="33" xfId="0" applyFont="1" applyBorder="1"/>
    <xf numFmtId="0" fontId="37" fillId="0" borderId="10" xfId="0" applyFont="1" applyBorder="1"/>
    <xf numFmtId="0" fontId="37" fillId="0" borderId="11" xfId="0" applyFont="1" applyBorder="1"/>
    <xf numFmtId="0" fontId="0" fillId="0" borderId="46" xfId="0" applyBorder="1" applyAlignment="1">
      <alignment horizontal="right"/>
    </xf>
    <xf numFmtId="0" fontId="0" fillId="0" borderId="47" xfId="0" applyBorder="1" applyAlignment="1">
      <alignment horizontal="right"/>
    </xf>
    <xf numFmtId="0" fontId="0" fillId="0" borderId="48" xfId="0" applyBorder="1" applyAlignment="1">
      <alignment horizontal="right"/>
    </xf>
    <xf numFmtId="0" fontId="37" fillId="0" borderId="49" xfId="0" applyFont="1" applyBorder="1"/>
    <xf numFmtId="164" fontId="37" fillId="0" borderId="36" xfId="46" applyNumberFormat="1" applyFont="1" applyBorder="1"/>
    <xf numFmtId="0" fontId="0" fillId="0" borderId="50" xfId="0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52" xfId="0" applyBorder="1" applyAlignment="1">
      <alignment horizontal="right"/>
    </xf>
    <xf numFmtId="164" fontId="37" fillId="0" borderId="51" xfId="46" applyNumberFormat="1" applyFont="1" applyBorder="1"/>
    <xf numFmtId="164" fontId="37" fillId="0" borderId="37" xfId="46" applyNumberFormat="1" applyFont="1" applyBorder="1"/>
    <xf numFmtId="164" fontId="37" fillId="0" borderId="52" xfId="46" applyNumberFormat="1" applyFont="1" applyBorder="1"/>
    <xf numFmtId="0" fontId="4" fillId="2" borderId="34" xfId="1" applyFont="1" applyFill="1" applyBorder="1" applyAlignment="1"/>
    <xf numFmtId="0" fontId="4" fillId="2" borderId="35" xfId="1" applyFont="1" applyFill="1" applyBorder="1" applyAlignment="1"/>
    <xf numFmtId="164" fontId="37" fillId="0" borderId="1" xfId="46" applyNumberFormat="1" applyFont="1" applyBorder="1"/>
    <xf numFmtId="164" fontId="37" fillId="0" borderId="11" xfId="46" applyNumberFormat="1" applyFont="1" applyBorder="1"/>
    <xf numFmtId="164" fontId="37" fillId="0" borderId="47" xfId="46" applyNumberFormat="1" applyFont="1" applyBorder="1"/>
    <xf numFmtId="164" fontId="37" fillId="0" borderId="48" xfId="46" applyNumberFormat="1" applyFont="1" applyBorder="1"/>
    <xf numFmtId="0" fontId="47" fillId="0" borderId="38" xfId="0" applyFont="1" applyBorder="1"/>
    <xf numFmtId="0" fontId="47" fillId="0" borderId="0" xfId="0" applyFont="1" applyBorder="1"/>
    <xf numFmtId="0" fontId="4" fillId="0" borderId="4" xfId="0" applyFont="1" applyBorder="1"/>
    <xf numFmtId="0" fontId="6" fillId="0" borderId="2" xfId="0" applyFont="1" applyBorder="1"/>
    <xf numFmtId="0" fontId="48" fillId="0" borderId="0" xfId="0" applyFont="1"/>
    <xf numFmtId="0" fontId="49" fillId="0" borderId="0" xfId="1" applyFont="1" applyFill="1"/>
    <xf numFmtId="0" fontId="44" fillId="2" borderId="1" xfId="1" applyFont="1" applyFill="1" applyBorder="1" applyAlignment="1"/>
    <xf numFmtId="165" fontId="39" fillId="0" borderId="0" xfId="0" applyNumberFormat="1" applyFont="1"/>
    <xf numFmtId="0" fontId="34" fillId="0" borderId="3" xfId="0" applyFont="1" applyBorder="1"/>
    <xf numFmtId="0" fontId="0" fillId="0" borderId="3" xfId="0" applyBorder="1" applyAlignment="1">
      <alignment wrapText="1"/>
    </xf>
    <xf numFmtId="164" fontId="0" fillId="0" borderId="53" xfId="0" applyNumberFormat="1" applyBorder="1"/>
    <xf numFmtId="164" fontId="0" fillId="0" borderId="1" xfId="0" applyNumberFormat="1" applyBorder="1"/>
    <xf numFmtId="164" fontId="0" fillId="0" borderId="11" xfId="0" applyNumberFormat="1" applyBorder="1"/>
    <xf numFmtId="164" fontId="0" fillId="0" borderId="54" xfId="0" applyNumberFormat="1" applyBorder="1"/>
    <xf numFmtId="164" fontId="0" fillId="0" borderId="55" xfId="0" applyNumberFormat="1" applyBorder="1"/>
    <xf numFmtId="164" fontId="0" fillId="0" borderId="56" xfId="0" applyNumberFormat="1" applyBorder="1"/>
    <xf numFmtId="164" fontId="0" fillId="0" borderId="36" xfId="0" applyNumberFormat="1" applyBorder="1"/>
    <xf numFmtId="164" fontId="0" fillId="0" borderId="57" xfId="0" applyNumberFormat="1" applyBorder="1"/>
    <xf numFmtId="164" fontId="0" fillId="0" borderId="37" xfId="0" applyNumberFormat="1" applyBorder="1"/>
    <xf numFmtId="0" fontId="0" fillId="0" borderId="58" xfId="0" applyBorder="1"/>
    <xf numFmtId="0" fontId="0" fillId="0" borderId="34" xfId="0" applyBorder="1"/>
    <xf numFmtId="0" fontId="0" fillId="0" borderId="35" xfId="0" applyBorder="1"/>
    <xf numFmtId="0" fontId="14" fillId="0" borderId="13" xfId="0" applyFont="1" applyBorder="1" applyAlignment="1">
      <alignment horizontal="center"/>
    </xf>
    <xf numFmtId="0" fontId="14" fillId="0" borderId="13" xfId="0" applyFont="1" applyBorder="1" applyAlignment="1">
      <alignment horizontal="right"/>
    </xf>
    <xf numFmtId="0" fontId="14" fillId="0" borderId="13" xfId="0" applyFont="1" applyBorder="1"/>
    <xf numFmtId="0" fontId="2" fillId="2" borderId="23" xfId="1" applyNumberFormat="1" applyFont="1" applyFill="1" applyBorder="1"/>
    <xf numFmtId="0" fontId="0" fillId="0" borderId="13" xfId="0" applyBorder="1"/>
    <xf numFmtId="0" fontId="0" fillId="0" borderId="58" xfId="0" applyBorder="1" applyAlignment="1">
      <alignment wrapText="1"/>
    </xf>
    <xf numFmtId="0" fontId="0" fillId="0" borderId="53" xfId="0" applyBorder="1"/>
    <xf numFmtId="164" fontId="37" fillId="0" borderId="58" xfId="46" applyNumberFormat="1" applyFont="1" applyBorder="1"/>
    <xf numFmtId="164" fontId="37" fillId="0" borderId="34" xfId="46" applyNumberFormat="1" applyFont="1" applyBorder="1"/>
    <xf numFmtId="164" fontId="37" fillId="0" borderId="35" xfId="46" applyNumberFormat="1" applyFont="1" applyBorder="1"/>
    <xf numFmtId="0" fontId="14" fillId="0" borderId="0" xfId="38" applyFont="1" applyAlignment="1">
      <alignment wrapText="1"/>
    </xf>
    <xf numFmtId="0" fontId="2" fillId="0" borderId="0" xfId="45" applyFont="1" applyAlignment="1">
      <alignment horizontal="left" wrapText="1"/>
    </xf>
    <xf numFmtId="0" fontId="7" fillId="0" borderId="0" xfId="1" applyFont="1" applyFill="1" applyAlignment="1">
      <alignment horizontal="center" vertical="center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1"/>
    <cellStyle name="Normal 2 2" xfId="38"/>
    <cellStyle name="Normal 3" xfId="39"/>
    <cellStyle name="Normal 4" xfId="45"/>
    <cellStyle name="Note 2" xfId="40"/>
    <cellStyle name="Output 2" xfId="41"/>
    <cellStyle name="Percent" xfId="46" builtinId="5"/>
    <cellStyle name="Title 2" xfId="42"/>
    <cellStyle name="Total 2" xfId="43"/>
    <cellStyle name="Warning Text 2" xfId="44"/>
  </cellStyles>
  <dxfs count="0"/>
  <tableStyles count="0" defaultTableStyle="TableStyleMedium9" defaultPivotStyle="PivotStyleLight16"/>
  <colors>
    <mruColors>
      <color rgb="FF092869"/>
      <color rgb="FF0391BF"/>
      <color rgb="FF6B077B"/>
      <color rgb="FFFFEC00"/>
      <color rgb="FF67BF29"/>
      <color rgb="FFEE9C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Breakdown of Cancellations by Reason 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747032685192743"/>
          <c:y val="0.14212855993664567"/>
          <c:w val="0.65956281616200085"/>
          <c:h val="0.7420251849258187"/>
        </c:manualLayout>
      </c:layout>
      <c:lineChart>
        <c:grouping val="standard"/>
        <c:ser>
          <c:idx val="3"/>
          <c:order val="0"/>
          <c:tx>
            <c:strRef>
              <c:f>'Chart (No. of Cancellations)'!$AA$7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Cancellations)'!$J$35:$V$35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129</c:v>
                </c:pt>
                <c:pt idx="5">
                  <c:v>134</c:v>
                </c:pt>
                <c:pt idx="6">
                  <c:v>168</c:v>
                </c:pt>
                <c:pt idx="7">
                  <c:v>107</c:v>
                </c:pt>
                <c:pt idx="8">
                  <c:v>112</c:v>
                </c:pt>
                <c:pt idx="9">
                  <c:v>129</c:v>
                </c:pt>
                <c:pt idx="10">
                  <c:v>136</c:v>
                </c:pt>
                <c:pt idx="11">
                  <c:v>108</c:v>
                </c:pt>
                <c:pt idx="12">
                  <c:v>90</c:v>
                </c:pt>
              </c:numCache>
            </c:numRef>
          </c:val>
        </c:ser>
        <c:ser>
          <c:idx val="0"/>
          <c:order val="1"/>
          <c:tx>
            <c:strRef>
              <c:f>'Chart (No. of Cancellations)'!$AA$10</c:f>
              <c:strCache>
                <c:ptCount val="1"/>
                <c:pt idx="0">
                  <c:v>Clinical Reason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Cancellations)'!$J$32:$V$32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1009</c:v>
                </c:pt>
                <c:pt idx="5">
                  <c:v>989</c:v>
                </c:pt>
                <c:pt idx="6">
                  <c:v>1037</c:v>
                </c:pt>
                <c:pt idx="7">
                  <c:v>775</c:v>
                </c:pt>
                <c:pt idx="8">
                  <c:v>985</c:v>
                </c:pt>
                <c:pt idx="9">
                  <c:v>906</c:v>
                </c:pt>
                <c:pt idx="10">
                  <c:v>958</c:v>
                </c:pt>
                <c:pt idx="11">
                  <c:v>1043</c:v>
                </c:pt>
                <c:pt idx="12">
                  <c:v>920</c:v>
                </c:pt>
              </c:numCache>
            </c:numRef>
          </c:val>
        </c:ser>
        <c:ser>
          <c:idx val="2"/>
          <c:order val="2"/>
          <c:tx>
            <c:strRef>
              <c:f>'Chart (No. of Cancellations)'!$AA$8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Cancellations)'!$J$34:$V$34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1164</c:v>
                </c:pt>
                <c:pt idx="5">
                  <c:v>1114</c:v>
                </c:pt>
                <c:pt idx="6">
                  <c:v>1194</c:v>
                </c:pt>
                <c:pt idx="7">
                  <c:v>983</c:v>
                </c:pt>
                <c:pt idx="8">
                  <c:v>1120</c:v>
                </c:pt>
                <c:pt idx="9">
                  <c:v>1089</c:v>
                </c:pt>
                <c:pt idx="10">
                  <c:v>1011</c:v>
                </c:pt>
                <c:pt idx="11">
                  <c:v>1055</c:v>
                </c:pt>
                <c:pt idx="12">
                  <c:v>1084</c:v>
                </c:pt>
              </c:numCache>
            </c:numRef>
          </c:val>
        </c:ser>
        <c:ser>
          <c:idx val="1"/>
          <c:order val="3"/>
          <c:tx>
            <c:strRef>
              <c:f>'Chart (No. of Cancellations)'!$AA$9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Cancellations)'!$J$33:$V$33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505</c:v>
                </c:pt>
                <c:pt idx="5">
                  <c:v>612</c:v>
                </c:pt>
                <c:pt idx="6">
                  <c:v>605</c:v>
                </c:pt>
                <c:pt idx="7">
                  <c:v>453</c:v>
                </c:pt>
                <c:pt idx="8">
                  <c:v>662</c:v>
                </c:pt>
                <c:pt idx="9">
                  <c:v>618</c:v>
                </c:pt>
                <c:pt idx="10">
                  <c:v>614</c:v>
                </c:pt>
                <c:pt idx="11">
                  <c:v>665</c:v>
                </c:pt>
                <c:pt idx="12">
                  <c:v>644</c:v>
                </c:pt>
              </c:numCache>
            </c:numRef>
          </c:val>
        </c:ser>
        <c:marker val="1"/>
        <c:axId val="40548608"/>
        <c:axId val="39845888"/>
      </c:lineChart>
      <c:dateAx>
        <c:axId val="40548608"/>
        <c:scaling>
          <c:orientation val="minMax"/>
        </c:scaling>
        <c:axPos val="b"/>
        <c:numFmt formatCode="mmm\-yy" sourceLinked="1"/>
        <c:majorTickMark val="none"/>
        <c:tickLblPos val="nextTo"/>
        <c:crossAx val="39845888"/>
        <c:crosses val="autoZero"/>
        <c:auto val="1"/>
        <c:lblOffset val="100"/>
      </c:dateAx>
      <c:valAx>
        <c:axId val="398458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Number of Planned Operations Cancelled</a:t>
                </a:r>
              </a:p>
            </c:rich>
          </c:tx>
          <c:layout>
            <c:manualLayout>
              <c:xMode val="edge"/>
              <c:yMode val="edge"/>
              <c:x val="5.3052733930904934E-2"/>
              <c:y val="0.17599484259210063"/>
            </c:manualLayout>
          </c:layout>
        </c:title>
        <c:numFmt formatCode="General" sourceLinked="0"/>
        <c:majorTickMark val="none"/>
        <c:tickLblPos val="nextTo"/>
        <c:crossAx val="40548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934942862519131"/>
          <c:y val="0.33697316110574743"/>
          <c:w val="0.16412378856133344"/>
          <c:h val="0.37770169239543938"/>
        </c:manualLayout>
      </c:layout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Cancelled Planned Operations by Reason (%)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204406436842838"/>
          <c:y val="0.14212843527663596"/>
          <c:w val="0.65956281616200085"/>
          <c:h val="0.72574104758647573"/>
        </c:manualLayout>
      </c:layout>
      <c:barChart>
        <c:barDir val="col"/>
        <c:grouping val="stacked"/>
        <c:ser>
          <c:idx val="1"/>
          <c:order val="0"/>
          <c:tx>
            <c:strRef>
              <c:f>'Chart (% of Operations)-bar'!$Y$9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Operations)-bar'!$J$41:$V$41</c:f>
              <c:numCache>
                <c:formatCode>0.0%</c:formatCode>
                <c:ptCount val="13"/>
                <c:pt idx="0">
                  <c:v>1.6972507898097736E-2</c:v>
                </c:pt>
                <c:pt idx="1">
                  <c:v>1.9790454016298021E-2</c:v>
                </c:pt>
                <c:pt idx="2">
                  <c:v>1.9034135598552777E-2</c:v>
                </c:pt>
                <c:pt idx="3">
                  <c:v>1.7411023137827657E-2</c:v>
                </c:pt>
                <c:pt idx="4">
                  <c:v>2.1207752683004965E-2</c:v>
                </c:pt>
                <c:pt idx="5">
                  <c:v>2.0896733617366606E-2</c:v>
                </c:pt>
                <c:pt idx="6">
                  <c:v>2.0957061915489111E-2</c:v>
                </c:pt>
                <c:pt idx="7">
                  <c:v>2.0958083832335328E-2</c:v>
                </c:pt>
                <c:pt idx="8">
                  <c:v>2.3717452951791698E-2</c:v>
                </c:pt>
                <c:pt idx="9">
                  <c:v>2.5251981778399511E-2</c:v>
                </c:pt>
                <c:pt idx="10">
                  <c:v>2.132848043676069E-2</c:v>
                </c:pt>
                <c:pt idx="11">
                  <c:v>1.9499308089067809E-2</c:v>
                </c:pt>
                <c:pt idx="12">
                  <c:v>2.0007349638642768E-2</c:v>
                </c:pt>
              </c:numCache>
            </c:numRef>
          </c:val>
        </c:ser>
        <c:ser>
          <c:idx val="2"/>
          <c:order val="1"/>
          <c:tx>
            <c:strRef>
              <c:f>'Chart (% of Operations)-bar'!$Y$8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Operations)-bar'!$J$42:$V$42</c:f>
              <c:numCache>
                <c:formatCode>0.0%</c:formatCode>
                <c:ptCount val="13"/>
                <c:pt idx="0">
                  <c:v>3.9120790481952009E-2</c:v>
                </c:pt>
                <c:pt idx="1">
                  <c:v>3.602380028456862E-2</c:v>
                </c:pt>
                <c:pt idx="2">
                  <c:v>3.7564889098631427E-2</c:v>
                </c:pt>
                <c:pt idx="3">
                  <c:v>3.7781535859789377E-2</c:v>
                </c:pt>
                <c:pt idx="4">
                  <c:v>3.5880185808105078E-2</c:v>
                </c:pt>
                <c:pt idx="5">
                  <c:v>3.6822884966524652E-2</c:v>
                </c:pt>
                <c:pt idx="6">
                  <c:v>3.450747491296334E-2</c:v>
                </c:pt>
                <c:pt idx="7">
                  <c:v>3.3249290891900408E-2</c:v>
                </c:pt>
                <c:pt idx="8">
                  <c:v>3.9921923912643167E-2</c:v>
                </c:pt>
                <c:pt idx="9">
                  <c:v>3.6766024606334519E-2</c:v>
                </c:pt>
                <c:pt idx="10">
                  <c:v>3.3958143767060966E-2</c:v>
                </c:pt>
                <c:pt idx="11">
                  <c:v>3.365203170210089E-2</c:v>
                </c:pt>
                <c:pt idx="12">
                  <c:v>3.6666530562247356E-2</c:v>
                </c:pt>
              </c:numCache>
            </c:numRef>
          </c:val>
        </c:ser>
        <c:ser>
          <c:idx val="0"/>
          <c:order val="2"/>
          <c:tx>
            <c:strRef>
              <c:f>'Chart (% of Operations)-bar'!$Y$10</c:f>
              <c:strCache>
                <c:ptCount val="1"/>
                <c:pt idx="0">
                  <c:v>Clinical Reason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Operations)-bar'!$J$40:$V$40</c:f>
              <c:numCache>
                <c:formatCode>0.0%</c:formatCode>
                <c:ptCount val="13"/>
                <c:pt idx="0">
                  <c:v>3.3911406869664582E-2</c:v>
                </c:pt>
                <c:pt idx="1">
                  <c:v>3.1981632389082915E-2</c:v>
                </c:pt>
                <c:pt idx="2">
                  <c:v>3.2625452257354096E-2</c:v>
                </c:pt>
                <c:pt idx="3">
                  <c:v>2.9787070489661005E-2</c:v>
                </c:pt>
                <c:pt idx="4">
                  <c:v>3.1555341983020985E-2</c:v>
                </c:pt>
                <c:pt idx="5">
                  <c:v>3.0635017244877258E-2</c:v>
                </c:pt>
                <c:pt idx="6">
                  <c:v>3.2698477711789201E-2</c:v>
                </c:pt>
                <c:pt idx="7">
                  <c:v>3.2871099905452256E-2</c:v>
                </c:pt>
                <c:pt idx="8">
                  <c:v>3.3882075645416711E-2</c:v>
                </c:pt>
                <c:pt idx="9">
                  <c:v>3.3358441837942537E-2</c:v>
                </c:pt>
                <c:pt idx="10">
                  <c:v>3.4431301182893538E-2</c:v>
                </c:pt>
                <c:pt idx="11">
                  <c:v>3.478424959114354E-2</c:v>
                </c:pt>
                <c:pt idx="12">
                  <c:v>3.352251847617492E-2</c:v>
                </c:pt>
              </c:numCache>
            </c:numRef>
          </c:val>
        </c:ser>
        <c:ser>
          <c:idx val="3"/>
          <c:order val="3"/>
          <c:tx>
            <c:strRef>
              <c:f>'Chart (% of Operations)-bar'!$Y$7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Operations)-bar'!$J$43:$V$43</c:f>
              <c:numCache>
                <c:formatCode>0.0%</c:formatCode>
                <c:ptCount val="13"/>
                <c:pt idx="0">
                  <c:v>4.3355515224843717E-3</c:v>
                </c:pt>
                <c:pt idx="1">
                  <c:v>4.3332039839606776E-3</c:v>
                </c:pt>
                <c:pt idx="2">
                  <c:v>5.2855120339782916E-3</c:v>
                </c:pt>
                <c:pt idx="3">
                  <c:v>4.1125374740564229E-3</c:v>
                </c:pt>
                <c:pt idx="4">
                  <c:v>3.5880185808105079E-3</c:v>
                </c:pt>
                <c:pt idx="5">
                  <c:v>4.3619395414891456E-3</c:v>
                </c:pt>
                <c:pt idx="6">
                  <c:v>4.6419550822581748E-3</c:v>
                </c:pt>
                <c:pt idx="7">
                  <c:v>3.4037188780334069E-3</c:v>
                </c:pt>
                <c:pt idx="8">
                  <c:v>3.3145508783559829E-3</c:v>
                </c:pt>
                <c:pt idx="9">
                  <c:v>2.9771512608056244E-3</c:v>
                </c:pt>
                <c:pt idx="10">
                  <c:v>2.8753412192902639E-3</c:v>
                </c:pt>
                <c:pt idx="11">
                  <c:v>2.8934457164423197E-3</c:v>
                </c:pt>
                <c:pt idx="12">
                  <c:v>3.5114940182107714E-3</c:v>
                </c:pt>
              </c:numCache>
            </c:numRef>
          </c:val>
        </c:ser>
        <c:gapWidth val="55"/>
        <c:overlap val="100"/>
        <c:axId val="40694144"/>
        <c:axId val="40695680"/>
      </c:barChart>
      <c:catAx>
        <c:axId val="40694144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ysClr val="window" lastClr="FFFFFF">
                <a:lumMod val="85000"/>
                <a:alpha val="30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40695680"/>
        <c:crosses val="autoZero"/>
        <c:lblAlgn val="ctr"/>
        <c:lblOffset val="100"/>
        <c:tickLblSkip val="1"/>
      </c:catAx>
      <c:valAx>
        <c:axId val="40695680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85000"/>
                  <a:alpha val="30000"/>
                </a:sys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6.6865232785026332E-2"/>
              <c:y val="0.20177954561377467"/>
            </c:manualLayout>
          </c:layout>
        </c:title>
        <c:numFmt formatCode="0%" sourceLinked="0"/>
        <c:majorTickMark val="none"/>
        <c:tickLblPos val="nextTo"/>
        <c:spPr>
          <a:ln>
            <a:solidFill>
              <a:sysClr val="window" lastClr="FFFFFF">
                <a:lumMod val="85000"/>
                <a:alpha val="30000"/>
              </a:sysClr>
            </a:solidFill>
          </a:ln>
        </c:spPr>
        <c:crossAx val="40694144"/>
        <c:crosses val="autoZero"/>
        <c:crossBetween val="between"/>
      </c:valAx>
      <c:spPr>
        <a:ln>
          <a:solidFill>
            <a:sysClr val="window" lastClr="FFFFFF">
              <a:lumMod val="85000"/>
              <a:alpha val="30000"/>
            </a:sysClr>
          </a:solidFill>
        </a:ln>
      </c:spPr>
    </c:plotArea>
    <c:legend>
      <c:legendPos val="r"/>
      <c:layout>
        <c:manualLayout>
          <c:xMode val="edge"/>
          <c:yMode val="edge"/>
          <c:x val="0.77983404045461979"/>
          <c:y val="0.24151854344297069"/>
          <c:w val="0.20208525991954668"/>
          <c:h val="0.51638344862464158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Cancellation</a:t>
            </a:r>
            <a:r>
              <a:rPr lang="en-GB" sz="1400" baseline="0"/>
              <a:t> Reason for </a:t>
            </a:r>
            <a:r>
              <a:rPr lang="en-GB" sz="1400"/>
              <a:t>Planned Operations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2044064368428384"/>
          <c:y val="0.14212843527663596"/>
          <c:w val="0.65956281616200085"/>
          <c:h val="0.72574104758647617"/>
        </c:manualLayout>
      </c:layout>
      <c:lineChart>
        <c:grouping val="standard"/>
        <c:ser>
          <c:idx val="2"/>
          <c:order val="0"/>
          <c:tx>
            <c:strRef>
              <c:f>'Chart (% of Operations)'!$AA$8</c:f>
              <c:strCache>
                <c:ptCount val="1"/>
                <c:pt idx="0">
                  <c:v>Cancelled by Patient</c:v>
                </c:pt>
              </c:strCache>
            </c:strRef>
          </c:tx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Operations)'!$J$42:$V$42</c:f>
              <c:numCache>
                <c:formatCode>0.0%</c:formatCode>
                <c:ptCount val="13"/>
                <c:pt idx="0">
                  <c:v>3.9120790481952009E-2</c:v>
                </c:pt>
                <c:pt idx="1">
                  <c:v>3.602380028456862E-2</c:v>
                </c:pt>
                <c:pt idx="2">
                  <c:v>3.7564889098631427E-2</c:v>
                </c:pt>
                <c:pt idx="3">
                  <c:v>3.7781535859789377E-2</c:v>
                </c:pt>
                <c:pt idx="4">
                  <c:v>3.5880185808105078E-2</c:v>
                </c:pt>
                <c:pt idx="5">
                  <c:v>3.6822884966524652E-2</c:v>
                </c:pt>
                <c:pt idx="6">
                  <c:v>3.450747491296334E-2</c:v>
                </c:pt>
                <c:pt idx="7">
                  <c:v>3.3249290891900408E-2</c:v>
                </c:pt>
                <c:pt idx="8">
                  <c:v>3.9921923912643167E-2</c:v>
                </c:pt>
                <c:pt idx="9">
                  <c:v>3.6766024606334519E-2</c:v>
                </c:pt>
                <c:pt idx="10">
                  <c:v>3.3958143767060966E-2</c:v>
                </c:pt>
                <c:pt idx="11">
                  <c:v>3.365203170210089E-2</c:v>
                </c:pt>
                <c:pt idx="12">
                  <c:v>3.6666530562247356E-2</c:v>
                </c:pt>
              </c:numCache>
            </c:numRef>
          </c:val>
        </c:ser>
        <c:ser>
          <c:idx val="0"/>
          <c:order val="1"/>
          <c:tx>
            <c:strRef>
              <c:f>'Chart (% of Operations)'!$AA$10</c:f>
              <c:strCache>
                <c:ptCount val="1"/>
                <c:pt idx="0">
                  <c:v>Clinical Reason</c:v>
                </c:pt>
              </c:strCache>
            </c:strRef>
          </c:tx>
          <c:spPr>
            <a:ln>
              <a:solidFill>
                <a:srgbClr val="092869"/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Operations)'!$J$40:$V$40</c:f>
              <c:numCache>
                <c:formatCode>0.0%</c:formatCode>
                <c:ptCount val="13"/>
                <c:pt idx="0">
                  <c:v>3.3911406869664582E-2</c:v>
                </c:pt>
                <c:pt idx="1">
                  <c:v>3.1981632389082915E-2</c:v>
                </c:pt>
                <c:pt idx="2">
                  <c:v>3.2625452257354096E-2</c:v>
                </c:pt>
                <c:pt idx="3">
                  <c:v>2.9787070489661005E-2</c:v>
                </c:pt>
                <c:pt idx="4">
                  <c:v>3.1555341983020985E-2</c:v>
                </c:pt>
                <c:pt idx="5">
                  <c:v>3.0635017244877258E-2</c:v>
                </c:pt>
                <c:pt idx="6">
                  <c:v>3.2698477711789201E-2</c:v>
                </c:pt>
                <c:pt idx="7">
                  <c:v>3.2871099905452256E-2</c:v>
                </c:pt>
                <c:pt idx="8">
                  <c:v>3.3882075645416711E-2</c:v>
                </c:pt>
                <c:pt idx="9">
                  <c:v>3.3358441837942537E-2</c:v>
                </c:pt>
                <c:pt idx="10">
                  <c:v>3.4431301182893538E-2</c:v>
                </c:pt>
                <c:pt idx="11">
                  <c:v>3.478424959114354E-2</c:v>
                </c:pt>
                <c:pt idx="12">
                  <c:v>3.352251847617492E-2</c:v>
                </c:pt>
              </c:numCache>
            </c:numRef>
          </c:val>
        </c:ser>
        <c:ser>
          <c:idx val="1"/>
          <c:order val="2"/>
          <c:tx>
            <c:strRef>
              <c:f>'Chart (% of Operations)'!$AA$9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Operations)'!$J$41:$V$41</c:f>
              <c:numCache>
                <c:formatCode>0.0%</c:formatCode>
                <c:ptCount val="13"/>
                <c:pt idx="0">
                  <c:v>1.6972507898097736E-2</c:v>
                </c:pt>
                <c:pt idx="1">
                  <c:v>1.9790454016298021E-2</c:v>
                </c:pt>
                <c:pt idx="2">
                  <c:v>1.9034135598552777E-2</c:v>
                </c:pt>
                <c:pt idx="3">
                  <c:v>1.7411023137827657E-2</c:v>
                </c:pt>
                <c:pt idx="4">
                  <c:v>2.1207752683004965E-2</c:v>
                </c:pt>
                <c:pt idx="5">
                  <c:v>2.0896733617366606E-2</c:v>
                </c:pt>
                <c:pt idx="6">
                  <c:v>2.0957061915489111E-2</c:v>
                </c:pt>
                <c:pt idx="7">
                  <c:v>2.0958083832335328E-2</c:v>
                </c:pt>
                <c:pt idx="8">
                  <c:v>2.3717452951791698E-2</c:v>
                </c:pt>
                <c:pt idx="9">
                  <c:v>2.5251981778399511E-2</c:v>
                </c:pt>
                <c:pt idx="10">
                  <c:v>2.132848043676069E-2</c:v>
                </c:pt>
                <c:pt idx="11">
                  <c:v>1.9499308089067809E-2</c:v>
                </c:pt>
                <c:pt idx="12">
                  <c:v>2.0007349638642768E-2</c:v>
                </c:pt>
              </c:numCache>
            </c:numRef>
          </c:val>
        </c:ser>
        <c:ser>
          <c:idx val="3"/>
          <c:order val="3"/>
          <c:tx>
            <c:strRef>
              <c:f>'Chart (% of Operations)'!$AA$7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  <c:pt idx="12">
                  <c:v>42826</c:v>
                </c:pt>
              </c:numCache>
            </c:numRef>
          </c:cat>
          <c:val>
            <c:numRef>
              <c:f>'Chart (% of Operations)'!$J$43:$V$43</c:f>
              <c:numCache>
                <c:formatCode>0.0%</c:formatCode>
                <c:ptCount val="13"/>
                <c:pt idx="0">
                  <c:v>4.3355515224843717E-3</c:v>
                </c:pt>
                <c:pt idx="1">
                  <c:v>4.3332039839606776E-3</c:v>
                </c:pt>
                <c:pt idx="2">
                  <c:v>5.2855120339782916E-3</c:v>
                </c:pt>
                <c:pt idx="3">
                  <c:v>4.1125374740564229E-3</c:v>
                </c:pt>
                <c:pt idx="4">
                  <c:v>3.5880185808105079E-3</c:v>
                </c:pt>
                <c:pt idx="5">
                  <c:v>4.3619395414891456E-3</c:v>
                </c:pt>
                <c:pt idx="6">
                  <c:v>4.6419550822581748E-3</c:v>
                </c:pt>
                <c:pt idx="7">
                  <c:v>3.4037188780334069E-3</c:v>
                </c:pt>
                <c:pt idx="8">
                  <c:v>3.3145508783559829E-3</c:v>
                </c:pt>
                <c:pt idx="9">
                  <c:v>2.9771512608056244E-3</c:v>
                </c:pt>
                <c:pt idx="10">
                  <c:v>2.8753412192902639E-3</c:v>
                </c:pt>
                <c:pt idx="11">
                  <c:v>2.8934457164423197E-3</c:v>
                </c:pt>
                <c:pt idx="12">
                  <c:v>3.5114940182107714E-3</c:v>
                </c:pt>
              </c:numCache>
            </c:numRef>
          </c:val>
        </c:ser>
        <c:marker val="1"/>
        <c:axId val="41374464"/>
        <c:axId val="41376000"/>
      </c:lineChart>
      <c:catAx>
        <c:axId val="41374464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41376000"/>
        <c:crosses val="autoZero"/>
        <c:lblAlgn val="ctr"/>
        <c:lblOffset val="100"/>
      </c:catAx>
      <c:valAx>
        <c:axId val="413760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3.0825497974600411E-2"/>
              <c:y val="0.15405236790601584"/>
            </c:manualLayout>
          </c:layout>
        </c:title>
        <c:numFmt formatCode="0.0%" sourceLinked="0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crossAx val="4137446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77983404045462001"/>
          <c:y val="0.2415185434429708"/>
          <c:w val="0.17899529434279715"/>
          <c:h val="0.5501047076169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Cancelled Planned Operations by Reason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7.0615046501414619E-2"/>
          <c:y val="0.14212843527663596"/>
          <c:w val="0.75423711857027065"/>
          <c:h val="0.66007354928112072"/>
        </c:manualLayout>
      </c:layout>
      <c:barChart>
        <c:barDir val="col"/>
        <c:grouping val="stacked"/>
        <c:ser>
          <c:idx val="1"/>
          <c:order val="0"/>
          <c:tx>
            <c:strRef>
              <c:f>'Chart (% of Operations)-bar'!$Y$9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Chart'!$C$38:$R$38</c:f>
              <c:numCache>
                <c:formatCode>0.0%</c:formatCode>
                <c:ptCount val="16"/>
                <c:pt idx="0">
                  <c:v>2.0007349638642768E-2</c:v>
                </c:pt>
                <c:pt idx="1">
                  <c:v>1.7272185824895772E-2</c:v>
                </c:pt>
                <c:pt idx="2">
                  <c:v>4.2755344418052253E-2</c:v>
                </c:pt>
                <c:pt idx="3">
                  <c:v>6.3291139240506328E-3</c:v>
                </c:pt>
                <c:pt idx="4">
                  <c:v>2.6770293609671848E-2</c:v>
                </c:pt>
                <c:pt idx="5">
                  <c:v>1.3485477178423237E-2</c:v>
                </c:pt>
                <c:pt idx="6">
                  <c:v>2.2709475332811275E-2</c:v>
                </c:pt>
                <c:pt idx="7">
                  <c:v>1.5915119363395226E-2</c:v>
                </c:pt>
                <c:pt idx="8">
                  <c:v>4.1067761806981518E-2</c:v>
                </c:pt>
                <c:pt idx="9">
                  <c:v>1.2065637065637066E-2</c:v>
                </c:pt>
                <c:pt idx="10">
                  <c:v>1.3863636363636364E-2</c:v>
                </c:pt>
                <c:pt idx="11">
                  <c:v>1.1299435028248588E-2</c:v>
                </c:pt>
                <c:pt idx="12">
                  <c:v>0</c:v>
                </c:pt>
                <c:pt idx="13">
                  <c:v>4.0867810292633706E-2</c:v>
                </c:pt>
                <c:pt idx="14">
                  <c:v>0</c:v>
                </c:pt>
                <c:pt idx="15">
                  <c:v>3.3447684391080618E-2</c:v>
                </c:pt>
              </c:numCache>
            </c:numRef>
          </c:val>
        </c:ser>
        <c:ser>
          <c:idx val="2"/>
          <c:order val="1"/>
          <c:tx>
            <c:strRef>
              <c:f>'Chart (% of Operations)-bar'!$Y$8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Chart'!$C$39:$R$39</c:f>
              <c:numCache>
                <c:formatCode>0.0%</c:formatCode>
                <c:ptCount val="16"/>
                <c:pt idx="0">
                  <c:v>3.6666530562247356E-2</c:v>
                </c:pt>
                <c:pt idx="1">
                  <c:v>4.169148302561048E-2</c:v>
                </c:pt>
                <c:pt idx="2">
                  <c:v>3.3254156769596199E-2</c:v>
                </c:pt>
                <c:pt idx="3">
                  <c:v>2.7426160337552744E-2</c:v>
                </c:pt>
                <c:pt idx="4">
                  <c:v>2.4179620034542316E-2</c:v>
                </c:pt>
                <c:pt idx="5">
                  <c:v>3.3195020746887967E-2</c:v>
                </c:pt>
                <c:pt idx="6">
                  <c:v>3.5238841033672669E-2</c:v>
                </c:pt>
                <c:pt idx="7">
                  <c:v>3.7324744221295947E-2</c:v>
                </c:pt>
                <c:pt idx="8">
                  <c:v>5.5441478439425054E-2</c:v>
                </c:pt>
                <c:pt idx="9">
                  <c:v>3.7644787644787646E-2</c:v>
                </c:pt>
                <c:pt idx="10">
                  <c:v>4.363636363636364E-2</c:v>
                </c:pt>
                <c:pt idx="11">
                  <c:v>1.6949152542372881E-2</c:v>
                </c:pt>
                <c:pt idx="12">
                  <c:v>2.0689655172413793E-2</c:v>
                </c:pt>
                <c:pt idx="13">
                  <c:v>3.5317860746720484E-2</c:v>
                </c:pt>
                <c:pt idx="14">
                  <c:v>0</c:v>
                </c:pt>
                <c:pt idx="15">
                  <c:v>2.4013722126929673E-2</c:v>
                </c:pt>
              </c:numCache>
            </c:numRef>
          </c:val>
        </c:ser>
        <c:ser>
          <c:idx val="0"/>
          <c:order val="2"/>
          <c:tx>
            <c:strRef>
              <c:f>'Chart (% of Operations)-bar'!$Y$10</c:f>
              <c:strCache>
                <c:ptCount val="1"/>
                <c:pt idx="0">
                  <c:v>Clinical Reason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Chart'!$C$37:$R$37</c:f>
              <c:numCache>
                <c:formatCode>0.0%</c:formatCode>
                <c:ptCount val="16"/>
                <c:pt idx="0">
                  <c:v>3.352251847617492E-2</c:v>
                </c:pt>
                <c:pt idx="1">
                  <c:v>4.7647409172126266E-2</c:v>
                </c:pt>
                <c:pt idx="2">
                  <c:v>3.3254156769596199E-2</c:v>
                </c:pt>
                <c:pt idx="3">
                  <c:v>3.5864978902953586E-2</c:v>
                </c:pt>
                <c:pt idx="4">
                  <c:v>4.317789291882556E-2</c:v>
                </c:pt>
                <c:pt idx="5">
                  <c:v>3.6307053941908717E-2</c:v>
                </c:pt>
                <c:pt idx="6">
                  <c:v>3.0931871574001565E-2</c:v>
                </c:pt>
                <c:pt idx="7">
                  <c:v>3.997726411519515E-2</c:v>
                </c:pt>
                <c:pt idx="8">
                  <c:v>3.7987679671457907E-2</c:v>
                </c:pt>
                <c:pt idx="9">
                  <c:v>2.750965250965251E-2</c:v>
                </c:pt>
                <c:pt idx="10">
                  <c:v>3.0227272727272728E-2</c:v>
                </c:pt>
                <c:pt idx="11">
                  <c:v>5.6497175141242938E-3</c:v>
                </c:pt>
                <c:pt idx="12">
                  <c:v>6.8965517241379309E-3</c:v>
                </c:pt>
                <c:pt idx="13">
                  <c:v>3.1281533804238142E-2</c:v>
                </c:pt>
                <c:pt idx="14">
                  <c:v>5.0505050505050504E-2</c:v>
                </c:pt>
                <c:pt idx="15">
                  <c:v>4.2881646655231562E-3</c:v>
                </c:pt>
              </c:numCache>
            </c:numRef>
          </c:val>
        </c:ser>
        <c:ser>
          <c:idx val="3"/>
          <c:order val="3"/>
          <c:tx>
            <c:strRef>
              <c:f>'Chart (% of Operations)-bar'!$Y$7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Chart'!$C$40:$R$40</c:f>
              <c:numCache>
                <c:formatCode>0.0%</c:formatCode>
                <c:ptCount val="16"/>
                <c:pt idx="0">
                  <c:v>3.5114940182107714E-3</c:v>
                </c:pt>
                <c:pt idx="1">
                  <c:v>3.5735556879094698E-3</c:v>
                </c:pt>
                <c:pt idx="2">
                  <c:v>2.3752969121140144E-3</c:v>
                </c:pt>
                <c:pt idx="3">
                  <c:v>7.0323488045007029E-3</c:v>
                </c:pt>
                <c:pt idx="4">
                  <c:v>6.044905008635579E-3</c:v>
                </c:pt>
                <c:pt idx="5">
                  <c:v>2.0746887966804979E-3</c:v>
                </c:pt>
                <c:pt idx="6">
                  <c:v>4.6985121378230231E-3</c:v>
                </c:pt>
                <c:pt idx="7">
                  <c:v>1.3262599469496021E-3</c:v>
                </c:pt>
                <c:pt idx="8">
                  <c:v>0</c:v>
                </c:pt>
                <c:pt idx="9">
                  <c:v>0</c:v>
                </c:pt>
                <c:pt idx="10">
                  <c:v>6.5909090909090908E-3</c:v>
                </c:pt>
                <c:pt idx="11">
                  <c:v>1.6949152542372881E-2</c:v>
                </c:pt>
                <c:pt idx="12">
                  <c:v>0</c:v>
                </c:pt>
                <c:pt idx="13">
                  <c:v>4.5408678102926339E-3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gapWidth val="55"/>
        <c:overlap val="100"/>
        <c:axId val="41485440"/>
        <c:axId val="41486976"/>
      </c:barChart>
      <c:catAx>
        <c:axId val="41485440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txPr>
          <a:bodyPr rot="0"/>
          <a:lstStyle/>
          <a:p>
            <a:pPr>
              <a:defRPr sz="900"/>
            </a:pPr>
            <a:endParaRPr lang="en-US"/>
          </a:p>
        </c:txPr>
        <c:crossAx val="41486976"/>
        <c:crosses val="autoZero"/>
        <c:lblAlgn val="ctr"/>
        <c:lblOffset val="100"/>
      </c:catAx>
      <c:valAx>
        <c:axId val="41486976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  <a:alpha val="30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2.1725612189965052E-2"/>
              <c:y val="0.19538732176679199"/>
            </c:manualLayout>
          </c:layout>
        </c:title>
        <c:numFmt formatCode="0%" sourceLinked="0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crossAx val="41485440"/>
        <c:crosses val="autoZero"/>
        <c:crossBetween val="between"/>
      </c:valAx>
      <c:spPr>
        <a:ln>
          <a:solidFill>
            <a:schemeClr val="bg1">
              <a:lumMod val="85000"/>
              <a:alpha val="3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2567362062124161"/>
          <c:y val="0.2415185434429708"/>
          <c:w val="0.15624572608110474"/>
          <c:h val="0.51638344862464158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Cancellation</a:t>
            </a:r>
            <a:r>
              <a:rPr lang="en-GB" sz="1400" baseline="0"/>
              <a:t> Reason for Total</a:t>
            </a:r>
            <a:r>
              <a:rPr lang="en-GB" sz="1400"/>
              <a:t> Planned Operations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2044064368428389"/>
          <c:y val="0.14212843527663596"/>
          <c:w val="0.65956281616200085"/>
          <c:h val="0.72574104758647684"/>
        </c:manualLayout>
      </c:layout>
      <c:lineChart>
        <c:grouping val="standard"/>
        <c:ser>
          <c:idx val="2"/>
          <c:order val="0"/>
          <c:tx>
            <c:strRef>
              <c:f>'Chart (% of Operations)'!$AA$8</c:f>
              <c:strCache>
                <c:ptCount val="1"/>
                <c:pt idx="0">
                  <c:v>Cancelled by Patient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</c:numCache>
            </c:numRef>
          </c:cat>
          <c:val>
            <c:numRef>
              <c:f>'Chart (% of Operations)'!$J$42:$U$42</c:f>
              <c:numCache>
                <c:formatCode>0.0%</c:formatCode>
                <c:ptCount val="12"/>
                <c:pt idx="0">
                  <c:v>3.9120790481952009E-2</c:v>
                </c:pt>
                <c:pt idx="1">
                  <c:v>3.602380028456862E-2</c:v>
                </c:pt>
                <c:pt idx="2">
                  <c:v>3.7564889098631427E-2</c:v>
                </c:pt>
                <c:pt idx="3">
                  <c:v>3.7781535859789377E-2</c:v>
                </c:pt>
                <c:pt idx="4">
                  <c:v>3.5880185808105078E-2</c:v>
                </c:pt>
                <c:pt idx="5">
                  <c:v>3.6822884966524652E-2</c:v>
                </c:pt>
                <c:pt idx="6">
                  <c:v>3.450747491296334E-2</c:v>
                </c:pt>
                <c:pt idx="7">
                  <c:v>3.3249290891900408E-2</c:v>
                </c:pt>
                <c:pt idx="8">
                  <c:v>3.9921923912643167E-2</c:v>
                </c:pt>
                <c:pt idx="9">
                  <c:v>3.6766024606334519E-2</c:v>
                </c:pt>
                <c:pt idx="10">
                  <c:v>3.3958143767060966E-2</c:v>
                </c:pt>
                <c:pt idx="11">
                  <c:v>3.365203170210089E-2</c:v>
                </c:pt>
              </c:numCache>
            </c:numRef>
          </c:val>
        </c:ser>
        <c:ser>
          <c:idx val="0"/>
          <c:order val="1"/>
          <c:tx>
            <c:strRef>
              <c:f>'Chart (% of Operations)'!$AA$10</c:f>
              <c:strCache>
                <c:ptCount val="1"/>
                <c:pt idx="0">
                  <c:v>Clinical Reason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</c:numCache>
            </c:numRef>
          </c:cat>
          <c:val>
            <c:numRef>
              <c:f>'Chart (% of Operations)'!$J$40:$U$40</c:f>
              <c:numCache>
                <c:formatCode>0.0%</c:formatCode>
                <c:ptCount val="12"/>
                <c:pt idx="0">
                  <c:v>3.3911406869664582E-2</c:v>
                </c:pt>
                <c:pt idx="1">
                  <c:v>3.1981632389082915E-2</c:v>
                </c:pt>
                <c:pt idx="2">
                  <c:v>3.2625452257354096E-2</c:v>
                </c:pt>
                <c:pt idx="3">
                  <c:v>2.9787070489661005E-2</c:v>
                </c:pt>
                <c:pt idx="4">
                  <c:v>3.1555341983020985E-2</c:v>
                </c:pt>
                <c:pt idx="5">
                  <c:v>3.0635017244877258E-2</c:v>
                </c:pt>
                <c:pt idx="6">
                  <c:v>3.2698477711789201E-2</c:v>
                </c:pt>
                <c:pt idx="7">
                  <c:v>3.2871099905452256E-2</c:v>
                </c:pt>
                <c:pt idx="8">
                  <c:v>3.3882075645416711E-2</c:v>
                </c:pt>
                <c:pt idx="9">
                  <c:v>3.3358441837942537E-2</c:v>
                </c:pt>
                <c:pt idx="10">
                  <c:v>3.4431301182893538E-2</c:v>
                </c:pt>
                <c:pt idx="11">
                  <c:v>3.478424959114354E-2</c:v>
                </c:pt>
              </c:numCache>
            </c:numRef>
          </c:val>
        </c:ser>
        <c:ser>
          <c:idx val="1"/>
          <c:order val="2"/>
          <c:tx>
            <c:strRef>
              <c:f>'Chart (% of Operations)'!$AA$9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</c:numCache>
            </c:numRef>
          </c:cat>
          <c:val>
            <c:numRef>
              <c:f>'Chart (% of Operations)'!$J$41:$U$41</c:f>
              <c:numCache>
                <c:formatCode>0.0%</c:formatCode>
                <c:ptCount val="12"/>
                <c:pt idx="0">
                  <c:v>1.6972507898097736E-2</c:v>
                </c:pt>
                <c:pt idx="1">
                  <c:v>1.9790454016298021E-2</c:v>
                </c:pt>
                <c:pt idx="2">
                  <c:v>1.9034135598552777E-2</c:v>
                </c:pt>
                <c:pt idx="3">
                  <c:v>1.7411023137827657E-2</c:v>
                </c:pt>
                <c:pt idx="4">
                  <c:v>2.1207752683004965E-2</c:v>
                </c:pt>
                <c:pt idx="5">
                  <c:v>2.0896733617366606E-2</c:v>
                </c:pt>
                <c:pt idx="6">
                  <c:v>2.0957061915489111E-2</c:v>
                </c:pt>
                <c:pt idx="7">
                  <c:v>2.0958083832335328E-2</c:v>
                </c:pt>
                <c:pt idx="8">
                  <c:v>2.3717452951791698E-2</c:v>
                </c:pt>
                <c:pt idx="9">
                  <c:v>2.5251981778399511E-2</c:v>
                </c:pt>
                <c:pt idx="10">
                  <c:v>2.132848043676069E-2</c:v>
                </c:pt>
                <c:pt idx="11">
                  <c:v>1.9499308089067809E-2</c:v>
                </c:pt>
              </c:numCache>
            </c:numRef>
          </c:val>
        </c:ser>
        <c:ser>
          <c:idx val="3"/>
          <c:order val="3"/>
          <c:tx>
            <c:strRef>
              <c:f>'Chart (% of Operations)'!$AA$7</c:f>
              <c:strCache>
                <c:ptCount val="1"/>
                <c:pt idx="0">
                  <c:v>Other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42461</c:v>
                </c:pt>
                <c:pt idx="1">
                  <c:v>42491</c:v>
                </c:pt>
                <c:pt idx="2">
                  <c:v>42522</c:v>
                </c:pt>
                <c:pt idx="3">
                  <c:v>42552</c:v>
                </c:pt>
                <c:pt idx="4">
                  <c:v>42583</c:v>
                </c:pt>
                <c:pt idx="5">
                  <c:v>42614</c:v>
                </c:pt>
                <c:pt idx="6">
                  <c:v>42644</c:v>
                </c:pt>
                <c:pt idx="7">
                  <c:v>42675</c:v>
                </c:pt>
                <c:pt idx="8">
                  <c:v>42705</c:v>
                </c:pt>
                <c:pt idx="9">
                  <c:v>42736</c:v>
                </c:pt>
                <c:pt idx="10">
                  <c:v>42767</c:v>
                </c:pt>
                <c:pt idx="11">
                  <c:v>42795</c:v>
                </c:pt>
              </c:numCache>
            </c:numRef>
          </c:cat>
          <c:val>
            <c:numRef>
              <c:f>'Chart (% of Operations)'!$J$43:$U$43</c:f>
              <c:numCache>
                <c:formatCode>0.0%</c:formatCode>
                <c:ptCount val="12"/>
                <c:pt idx="0">
                  <c:v>4.3355515224843717E-3</c:v>
                </c:pt>
                <c:pt idx="1">
                  <c:v>4.3332039839606776E-3</c:v>
                </c:pt>
                <c:pt idx="2">
                  <c:v>5.2855120339782916E-3</c:v>
                </c:pt>
                <c:pt idx="3">
                  <c:v>4.1125374740564229E-3</c:v>
                </c:pt>
                <c:pt idx="4">
                  <c:v>3.5880185808105079E-3</c:v>
                </c:pt>
                <c:pt idx="5">
                  <c:v>4.3619395414891456E-3</c:v>
                </c:pt>
                <c:pt idx="6">
                  <c:v>4.6419550822581748E-3</c:v>
                </c:pt>
                <c:pt idx="7">
                  <c:v>3.4037188780334069E-3</c:v>
                </c:pt>
                <c:pt idx="8">
                  <c:v>3.3145508783559829E-3</c:v>
                </c:pt>
                <c:pt idx="9">
                  <c:v>2.9771512608056244E-3</c:v>
                </c:pt>
                <c:pt idx="10">
                  <c:v>2.8753412192902639E-3</c:v>
                </c:pt>
                <c:pt idx="11">
                  <c:v>2.8934457164423197E-3</c:v>
                </c:pt>
              </c:numCache>
            </c:numRef>
          </c:val>
        </c:ser>
        <c:marker val="1"/>
        <c:axId val="41096320"/>
        <c:axId val="41097856"/>
      </c:lineChart>
      <c:catAx>
        <c:axId val="41096320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ysClr val="window" lastClr="FFFFFF">
                <a:lumMod val="50000"/>
                <a:alpha val="30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41097856"/>
        <c:crosses val="autoZero"/>
        <c:lblAlgn val="ctr"/>
        <c:lblOffset val="100"/>
      </c:catAx>
      <c:valAx>
        <c:axId val="4109785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3.0825497974600411E-2"/>
              <c:y val="0.15405236790601584"/>
            </c:manualLayout>
          </c:layout>
        </c:title>
        <c:numFmt formatCode="0.0%" sourceLinked="0"/>
        <c:majorTickMark val="none"/>
        <c:tickLblPos val="nextTo"/>
        <c:spPr>
          <a:ln>
            <a:solidFill>
              <a:sysClr val="window" lastClr="FFFFFF">
                <a:lumMod val="50000"/>
                <a:alpha val="30000"/>
              </a:sysClr>
            </a:solidFill>
          </a:ln>
        </c:spPr>
        <c:crossAx val="41096320"/>
        <c:crosses val="autoZero"/>
        <c:crossBetween val="between"/>
      </c:valAx>
      <c:spPr>
        <a:ln>
          <a:solidFill>
            <a:schemeClr val="bg1">
              <a:lumMod val="50000"/>
              <a:alpha val="3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7983404045462024"/>
          <c:y val="0.24151854344297091"/>
          <c:w val="0.17899529434279729"/>
          <c:h val="0.5501047076169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0</xdr:row>
      <xdr:rowOff>95250</xdr:rowOff>
    </xdr:from>
    <xdr:to>
      <xdr:col>12</xdr:col>
      <xdr:colOff>104775</xdr:colOff>
      <xdr:row>3</xdr:row>
      <xdr:rowOff>161925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29425" y="95250"/>
          <a:ext cx="7048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21165</xdr:colOff>
      <xdr:row>9</xdr:row>
      <xdr:rowOff>105833</xdr:rowOff>
    </xdr:from>
    <xdr:to>
      <xdr:col>26</xdr:col>
      <xdr:colOff>180975</xdr:colOff>
      <xdr:row>27</xdr:row>
      <xdr:rowOff>169333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232833</xdr:colOff>
      <xdr:row>8</xdr:row>
      <xdr:rowOff>179916</xdr:rowOff>
    </xdr:from>
    <xdr:to>
      <xdr:col>24</xdr:col>
      <xdr:colOff>647700</xdr:colOff>
      <xdr:row>28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8</xdr:row>
      <xdr:rowOff>189442</xdr:rowOff>
    </xdr:from>
    <xdr:to>
      <xdr:col>18</xdr:col>
      <xdr:colOff>323849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2</xdr:row>
      <xdr:rowOff>47625</xdr:rowOff>
    </xdr:from>
    <xdr:to>
      <xdr:col>12</xdr:col>
      <xdr:colOff>533400</xdr:colOff>
      <xdr:row>25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47625</xdr:rowOff>
    </xdr:from>
    <xdr:to>
      <xdr:col>17</xdr:col>
      <xdr:colOff>266699</xdr:colOff>
      <xdr:row>21</xdr:row>
      <xdr:rowOff>48683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llations\02_Publication\2016\04%20April\2016-06-07-Cancellatio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tes"/>
      <sheetName val="Publication Table"/>
      <sheetName val="Publication Table (%)"/>
      <sheetName val="LOOKUPS"/>
      <sheetName val="Chart"/>
    </sheetNames>
    <sheetDataSet>
      <sheetData sheetId="0"/>
      <sheetData sheetId="1"/>
      <sheetData sheetId="2">
        <row r="5">
          <cell r="K5" t="str">
            <v xml:space="preserve"> 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cene3d>
          <a:camera prst="orthographicFront">
            <a:rot lat="0" lon="0" rev="5400000"/>
          </a:camera>
          <a:lightRig rig="threePt" dir="t"/>
        </a:scene3d>
      </a:spPr>
      <a:bodyPr vertOverflow="clip" wrap="none" rtlCol="0"/>
      <a:lstStyle>
        <a:defPPr>
          <a:defRPr sz="1000" b="1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ntrol" Target="../activeX/activeX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ntrol" Target="../activeX/activeX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/>
  <dimension ref="A1:K33"/>
  <sheetViews>
    <sheetView showGridLines="0" showRowColHeaders="0" tabSelected="1" zoomScaleNormal="100" workbookViewId="0"/>
  </sheetViews>
  <sheetFormatPr defaultRowHeight="15"/>
  <cols>
    <col min="1" max="1" width="2.7109375" style="90" customWidth="1"/>
    <col min="2" max="3" width="9.140625" style="90"/>
    <col min="4" max="4" width="10" style="90" customWidth="1"/>
    <col min="5" max="5" width="9.140625" style="90"/>
    <col min="6" max="6" width="10.42578125" style="90" customWidth="1"/>
    <col min="7" max="10" width="9.140625" style="90"/>
    <col min="11" max="11" width="15.140625" style="90" customWidth="1"/>
    <col min="12" max="16384" width="9.140625" style="90"/>
  </cols>
  <sheetData>
    <row r="1" spans="1:11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>
      <c r="A2" s="89"/>
      <c r="B2" s="89"/>
      <c r="C2" s="89"/>
      <c r="D2" s="89"/>
      <c r="E2" s="89"/>
      <c r="F2" s="89"/>
      <c r="G2" s="89"/>
      <c r="H2" s="89"/>
      <c r="I2" s="234"/>
      <c r="J2" s="234"/>
      <c r="K2" s="234"/>
    </row>
    <row r="3" spans="1:11">
      <c r="A3" s="89"/>
      <c r="B3" s="89"/>
      <c r="C3" s="89"/>
      <c r="D3" s="89"/>
      <c r="E3" s="89"/>
      <c r="F3" s="89"/>
      <c r="G3" s="89"/>
      <c r="H3" s="89"/>
      <c r="I3" s="234"/>
      <c r="J3" s="234"/>
      <c r="K3" s="234"/>
    </row>
    <row r="4" spans="1:1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>
      <c r="A5" s="91" t="s">
        <v>132</v>
      </c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11" ht="6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1" s="95" customFormat="1" ht="18.75" customHeight="1">
      <c r="A8" s="92" t="s">
        <v>133</v>
      </c>
      <c r="B8" s="93" t="s">
        <v>134</v>
      </c>
      <c r="C8" s="94"/>
      <c r="D8" s="94"/>
      <c r="E8" s="94"/>
      <c r="F8" s="94"/>
      <c r="G8" s="94"/>
      <c r="H8" s="94"/>
      <c r="I8" s="94"/>
      <c r="J8" s="94"/>
      <c r="K8" s="94"/>
    </row>
    <row r="9" spans="1:11" s="95" customFormat="1" ht="29.25" customHeight="1">
      <c r="A9" s="96"/>
      <c r="B9" s="235" t="s">
        <v>135</v>
      </c>
      <c r="C9" s="235"/>
      <c r="D9" s="235"/>
      <c r="E9" s="235"/>
      <c r="F9" s="235"/>
      <c r="G9" s="235"/>
      <c r="H9" s="235"/>
      <c r="I9" s="235"/>
      <c r="J9" s="235"/>
      <c r="K9" s="235"/>
    </row>
    <row r="10" spans="1:11" s="95" customFormat="1" ht="6" customHeight="1">
      <c r="A10" s="96"/>
      <c r="B10" s="97"/>
      <c r="C10" s="94"/>
      <c r="D10" s="94"/>
      <c r="E10" s="94"/>
      <c r="F10" s="94"/>
      <c r="G10" s="94"/>
      <c r="H10" s="94"/>
      <c r="I10" s="94"/>
      <c r="J10" s="94"/>
      <c r="K10" s="94"/>
    </row>
    <row r="11" spans="1:11" s="95" customFormat="1">
      <c r="A11" s="96" t="s">
        <v>136</v>
      </c>
      <c r="B11" s="96" t="s">
        <v>137</v>
      </c>
      <c r="C11" s="94"/>
      <c r="D11" s="94"/>
      <c r="E11" s="94"/>
      <c r="F11" s="94"/>
      <c r="G11" s="94"/>
      <c r="H11" s="94"/>
      <c r="I11" s="94"/>
      <c r="J11" s="94"/>
      <c r="K11" s="94"/>
    </row>
    <row r="12" spans="1:11" s="95" customFormat="1">
      <c r="A12" s="96"/>
      <c r="B12" s="98" t="s">
        <v>138</v>
      </c>
      <c r="C12" s="94"/>
      <c r="D12" s="94"/>
      <c r="E12" s="94"/>
      <c r="F12" s="94"/>
      <c r="G12" s="94"/>
      <c r="H12" s="94"/>
      <c r="I12" s="94"/>
      <c r="J12" s="94"/>
      <c r="K12" s="94"/>
    </row>
    <row r="13" spans="1:11" s="95" customFormat="1" ht="9" customHeight="1">
      <c r="A13" s="96"/>
      <c r="B13" s="96"/>
      <c r="C13" s="94"/>
      <c r="D13" s="94"/>
      <c r="E13" s="94"/>
      <c r="F13" s="94"/>
      <c r="G13" s="94"/>
      <c r="H13" s="94"/>
      <c r="I13" s="94"/>
      <c r="J13" s="94"/>
      <c r="K13" s="94"/>
    </row>
    <row r="14" spans="1:11" s="95" customFormat="1">
      <c r="A14" s="96" t="s">
        <v>139</v>
      </c>
      <c r="B14" s="97" t="s">
        <v>140</v>
      </c>
      <c r="C14" s="94"/>
      <c r="D14" s="94"/>
      <c r="E14" s="94"/>
      <c r="F14" s="94"/>
      <c r="G14" s="94"/>
      <c r="H14" s="94"/>
      <c r="I14" s="94"/>
      <c r="J14" s="94"/>
      <c r="K14" s="94"/>
    </row>
    <row r="15" spans="1:11" s="95" customFormat="1">
      <c r="A15" s="96"/>
      <c r="B15" s="94" t="s">
        <v>141</v>
      </c>
      <c r="C15" s="94"/>
      <c r="D15" s="94"/>
      <c r="E15" s="94"/>
      <c r="F15" s="94"/>
      <c r="G15" s="94"/>
      <c r="H15" s="94"/>
      <c r="I15" s="94"/>
      <c r="J15" s="94"/>
      <c r="K15" s="94"/>
    </row>
    <row r="16" spans="1:11" s="95" customFormat="1">
      <c r="A16" s="96"/>
      <c r="B16" s="94" t="s">
        <v>142</v>
      </c>
      <c r="C16" s="94"/>
      <c r="D16" s="94"/>
      <c r="E16" s="94"/>
      <c r="F16" s="94"/>
      <c r="G16" s="94"/>
      <c r="H16" s="94"/>
      <c r="I16" s="94"/>
      <c r="J16" s="94"/>
      <c r="K16" s="94"/>
    </row>
    <row r="17" spans="1:11" s="95" customFormat="1" ht="8.25" customHeight="1">
      <c r="A17" s="96"/>
      <c r="B17" s="94"/>
      <c r="C17" s="94"/>
      <c r="D17" s="94"/>
      <c r="E17" s="94"/>
      <c r="F17" s="94"/>
      <c r="G17" s="94"/>
      <c r="H17" s="94"/>
      <c r="I17" s="94"/>
      <c r="J17" s="94"/>
      <c r="K17" s="94"/>
    </row>
    <row r="18" spans="1:11" s="95" customFormat="1">
      <c r="A18" s="96" t="s">
        <v>143</v>
      </c>
      <c r="B18" s="97" t="s">
        <v>144</v>
      </c>
      <c r="C18" s="94"/>
      <c r="D18" s="94"/>
      <c r="E18" s="94"/>
      <c r="F18" s="94"/>
      <c r="G18" s="94"/>
      <c r="H18" s="94"/>
      <c r="I18" s="94"/>
      <c r="J18" s="94"/>
      <c r="K18" s="94"/>
    </row>
    <row r="19" spans="1:11" s="95" customFormat="1">
      <c r="A19" s="96"/>
      <c r="B19" s="94" t="s">
        <v>145</v>
      </c>
      <c r="C19" s="94"/>
      <c r="D19" s="94"/>
      <c r="E19" s="94"/>
      <c r="F19" s="94"/>
      <c r="G19" s="94"/>
      <c r="H19" s="94"/>
      <c r="I19" s="94"/>
      <c r="J19" s="94"/>
      <c r="K19" s="94"/>
    </row>
    <row r="20" spans="1:11" s="95" customFormat="1">
      <c r="A20" s="96"/>
      <c r="B20" s="94" t="s">
        <v>159</v>
      </c>
      <c r="C20" s="94"/>
      <c r="D20" s="94"/>
      <c r="E20" s="94"/>
      <c r="F20" s="94"/>
      <c r="G20" s="94"/>
      <c r="H20" s="94"/>
      <c r="I20" s="94"/>
      <c r="J20" s="94"/>
      <c r="K20" s="94"/>
    </row>
    <row r="21" spans="1:11" s="95" customFormat="1">
      <c r="A21" s="96"/>
      <c r="B21" s="94" t="s">
        <v>146</v>
      </c>
      <c r="C21" s="94"/>
      <c r="D21" s="94"/>
      <c r="E21" s="94"/>
      <c r="F21" s="94"/>
      <c r="G21" s="94"/>
      <c r="H21" s="94"/>
      <c r="I21" s="94"/>
      <c r="J21" s="94"/>
      <c r="K21" s="94"/>
    </row>
    <row r="22" spans="1:11" s="95" customFormat="1">
      <c r="A22" s="96"/>
      <c r="B22" s="94" t="s">
        <v>147</v>
      </c>
      <c r="C22" s="94"/>
      <c r="D22" s="94"/>
      <c r="E22" s="94"/>
      <c r="F22" s="94"/>
      <c r="G22" s="94"/>
      <c r="H22" s="94"/>
      <c r="I22" s="94"/>
      <c r="J22" s="94"/>
      <c r="K22" s="94"/>
    </row>
    <row r="23" spans="1:11" s="95" customFormat="1" ht="9.75" customHeight="1">
      <c r="A23" s="96"/>
      <c r="B23" s="94"/>
      <c r="C23" s="94"/>
      <c r="D23" s="94"/>
      <c r="E23" s="94"/>
      <c r="F23" s="94"/>
      <c r="G23" s="94"/>
      <c r="H23" s="94"/>
      <c r="I23" s="94"/>
      <c r="J23" s="94"/>
      <c r="K23" s="94"/>
    </row>
    <row r="24" spans="1:11" s="95" customFormat="1">
      <c r="A24" s="96" t="s">
        <v>148</v>
      </c>
      <c r="B24" s="97" t="s">
        <v>149</v>
      </c>
      <c r="C24" s="94"/>
      <c r="D24" s="94"/>
      <c r="E24" s="94"/>
      <c r="F24" s="94"/>
      <c r="G24" s="94"/>
      <c r="H24" s="94"/>
      <c r="I24" s="94"/>
      <c r="J24" s="94"/>
      <c r="K24" s="94"/>
    </row>
    <row r="25" spans="1:11" s="95" customFormat="1">
      <c r="A25" s="96"/>
      <c r="B25" s="94" t="s">
        <v>150</v>
      </c>
      <c r="C25" s="94"/>
      <c r="D25" s="94"/>
      <c r="E25" s="94"/>
      <c r="F25" s="94"/>
      <c r="G25" s="94"/>
      <c r="H25" s="94"/>
      <c r="I25" s="94"/>
      <c r="J25" s="94"/>
      <c r="K25" s="94"/>
    </row>
    <row r="26" spans="1:11" s="95" customFormat="1">
      <c r="A26" s="96"/>
      <c r="B26" s="94" t="s">
        <v>151</v>
      </c>
      <c r="C26" s="94"/>
      <c r="D26" s="94"/>
      <c r="E26" s="94"/>
      <c r="F26" s="94"/>
      <c r="G26" s="94"/>
      <c r="H26" s="94"/>
      <c r="I26" s="94"/>
      <c r="J26" s="94"/>
      <c r="K26" s="94"/>
    </row>
    <row r="27" spans="1:11" s="95" customFormat="1">
      <c r="A27" s="96"/>
      <c r="B27" s="94" t="s">
        <v>152</v>
      </c>
      <c r="C27" s="94"/>
      <c r="D27" s="94"/>
      <c r="E27" s="94"/>
      <c r="F27" s="94"/>
      <c r="G27" s="94"/>
      <c r="H27" s="94"/>
      <c r="I27" s="94"/>
      <c r="J27" s="94"/>
      <c r="K27" s="94"/>
    </row>
    <row r="28" spans="1:11" s="95" customFormat="1">
      <c r="A28" s="96"/>
      <c r="B28" s="94" t="s">
        <v>153</v>
      </c>
      <c r="C28" s="94"/>
      <c r="D28" s="94"/>
      <c r="E28" s="94"/>
      <c r="F28" s="94"/>
      <c r="G28" s="94"/>
      <c r="H28" s="94"/>
      <c r="I28" s="94"/>
      <c r="J28" s="94"/>
      <c r="K28" s="94"/>
    </row>
    <row r="29" spans="1:11" s="95" customFormat="1" ht="9.75" customHeight="1">
      <c r="A29" s="96"/>
      <c r="B29" s="94"/>
      <c r="C29" s="94"/>
      <c r="D29" s="94"/>
      <c r="E29" s="94"/>
      <c r="F29" s="94"/>
      <c r="G29" s="94"/>
      <c r="H29" s="94"/>
      <c r="I29" s="94"/>
      <c r="J29" s="94"/>
      <c r="K29" s="94"/>
    </row>
    <row r="30" spans="1:11" s="95" customFormat="1">
      <c r="A30" s="96" t="s">
        <v>154</v>
      </c>
      <c r="B30" s="97" t="s">
        <v>155</v>
      </c>
      <c r="C30" s="94"/>
      <c r="D30" s="94"/>
      <c r="E30" s="94"/>
      <c r="F30" s="94"/>
      <c r="G30" s="94"/>
      <c r="H30" s="94"/>
      <c r="I30" s="94"/>
      <c r="J30" s="94"/>
      <c r="K30" s="94"/>
    </row>
    <row r="31" spans="1:11" s="95" customFormat="1" ht="12.75">
      <c r="A31" s="94"/>
      <c r="B31" s="94" t="s">
        <v>156</v>
      </c>
      <c r="C31" s="94"/>
      <c r="D31" s="94"/>
      <c r="E31" s="94"/>
      <c r="F31" s="94"/>
      <c r="G31" s="94"/>
      <c r="H31" s="94"/>
      <c r="I31" s="94"/>
      <c r="J31" s="94"/>
      <c r="K31" s="94"/>
    </row>
    <row r="32" spans="1:11" s="95" customFormat="1" ht="12.75">
      <c r="A32" s="94"/>
      <c r="B32" s="94" t="s">
        <v>157</v>
      </c>
      <c r="C32" s="94"/>
      <c r="D32" s="94"/>
      <c r="E32" s="94"/>
      <c r="F32" s="94"/>
      <c r="G32" s="94"/>
      <c r="H32" s="94"/>
      <c r="I32" s="94"/>
      <c r="J32" s="94"/>
      <c r="K32" s="94"/>
    </row>
    <row r="33" spans="1:11" s="95" customFormat="1" ht="12.75">
      <c r="A33" s="94"/>
      <c r="B33" s="94" t="s">
        <v>158</v>
      </c>
      <c r="C33" s="94"/>
      <c r="D33" s="94"/>
      <c r="E33" s="94"/>
      <c r="F33" s="94"/>
      <c r="G33" s="94"/>
      <c r="H33" s="94"/>
      <c r="I33" s="94"/>
      <c r="J33" s="94"/>
      <c r="K33" s="94"/>
    </row>
  </sheetData>
  <mergeCells count="2">
    <mergeCell ref="I2:K3"/>
    <mergeCell ref="B9:K9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11">
    <outlinePr summaryBelow="0"/>
  </sheetPr>
  <dimension ref="A1:AA842"/>
  <sheetViews>
    <sheetView showGridLines="0" topLeftCell="B1" zoomScale="90" zoomScaleNormal="90" workbookViewId="0">
      <pane xSplit="2" ySplit="7" topLeftCell="I8" activePane="bottomRight" state="frozen"/>
      <selection activeCell="B1" sqref="B1"/>
      <selection pane="topRight" activeCell="D1" sqref="D1"/>
      <selection pane="bottomLeft" activeCell="B8" sqref="B8"/>
      <selection pane="bottomRight" activeCell="B1" sqref="B1"/>
    </sheetView>
  </sheetViews>
  <sheetFormatPr defaultColWidth="12.7109375" defaultRowHeight="15" customHeight="1" outlineLevelRow="2"/>
  <cols>
    <col min="1" max="1" width="3.7109375" style="135" hidden="1" customWidth="1"/>
    <col min="2" max="2" width="9.140625" style="160" customWidth="1"/>
    <col min="3" max="3" width="70" style="55" customWidth="1"/>
    <col min="4" max="4" width="8.5703125" style="23" bestFit="1" customWidth="1"/>
    <col min="5" max="5" width="8.140625" style="23" bestFit="1" customWidth="1"/>
    <col min="6" max="6" width="7.42578125" style="23" bestFit="1" customWidth="1"/>
    <col min="7" max="7" width="8.42578125" style="23" bestFit="1" customWidth="1" collapsed="1"/>
    <col min="8" max="8" width="8.42578125" style="23" bestFit="1" customWidth="1"/>
    <col min="9" max="9" width="8" style="23" customWidth="1"/>
    <col min="10" max="10" width="8.140625" style="23" customWidth="1"/>
    <col min="11" max="11" width="8.42578125" style="23" bestFit="1" customWidth="1"/>
    <col min="12" max="12" width="8.140625" style="23" bestFit="1" customWidth="1"/>
    <col min="13" max="13" width="8" style="23" bestFit="1" customWidth="1"/>
    <col min="14" max="14" width="8.42578125" style="23" bestFit="1" customWidth="1"/>
    <col min="15" max="15" width="8" style="23" bestFit="1" customWidth="1"/>
    <col min="16" max="16" width="8.5703125" style="23" bestFit="1" customWidth="1"/>
    <col min="17" max="17" width="8.140625" style="23" bestFit="1" customWidth="1"/>
    <col min="18" max="18" width="7.42578125" style="23" bestFit="1" customWidth="1"/>
    <col min="19" max="20" width="8.42578125" style="23" bestFit="1" customWidth="1"/>
    <col min="21" max="21" width="8" style="23" customWidth="1"/>
    <col min="22" max="22" width="8.140625" style="23" bestFit="1" customWidth="1"/>
    <col min="23" max="27" width="8.28515625" style="23" customWidth="1"/>
    <col min="28" max="16384" width="12.7109375" style="23"/>
  </cols>
  <sheetData>
    <row r="1" spans="1:27" s="5" customFormat="1" ht="23.25" customHeight="1">
      <c r="A1" s="137"/>
      <c r="B1" s="161" t="s">
        <v>0</v>
      </c>
      <c r="C1" s="2"/>
      <c r="D1" s="3"/>
      <c r="E1" s="4"/>
      <c r="F1" s="4"/>
      <c r="G1" s="236"/>
      <c r="H1" s="23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s="5" customFormat="1" ht="16.5" customHeight="1">
      <c r="A2" s="137"/>
      <c r="B2" s="6" t="s">
        <v>534</v>
      </c>
      <c r="C2" s="2"/>
      <c r="D2" s="2"/>
      <c r="E2" s="4"/>
      <c r="F2" s="4"/>
      <c r="G2" s="236"/>
      <c r="H2" s="23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s="5" customFormat="1" ht="15" customHeight="1">
      <c r="A3" s="137"/>
      <c r="B3" s="162"/>
      <c r="C3" s="2"/>
      <c r="D3" s="2"/>
      <c r="E3" s="4"/>
      <c r="F3" s="4"/>
      <c r="G3" s="236"/>
      <c r="H3" s="236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s="5" customFormat="1" ht="15" customHeight="1">
      <c r="A4" s="137"/>
      <c r="B4" s="162"/>
      <c r="C4" s="2"/>
      <c r="D4" s="2"/>
      <c r="E4" s="2"/>
      <c r="F4" s="2"/>
      <c r="G4" s="236"/>
      <c r="H4" s="236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s="5" customFormat="1" ht="15" customHeight="1">
      <c r="A5" s="137"/>
      <c r="B5" s="162"/>
      <c r="C5" s="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s="10" customFormat="1" ht="43.5" customHeight="1">
      <c r="A6" s="138"/>
      <c r="B6" s="167"/>
      <c r="C6" s="8" t="s">
        <v>1</v>
      </c>
      <c r="D6" s="9">
        <v>42125</v>
      </c>
      <c r="E6" s="9">
        <v>42156</v>
      </c>
      <c r="F6" s="9">
        <v>42186</v>
      </c>
      <c r="G6" s="9">
        <v>42217</v>
      </c>
      <c r="H6" s="144">
        <v>42248</v>
      </c>
      <c r="I6" s="144">
        <v>42278</v>
      </c>
      <c r="J6" s="144">
        <v>42309</v>
      </c>
      <c r="K6" s="144">
        <v>42339</v>
      </c>
      <c r="L6" s="9">
        <v>42370</v>
      </c>
      <c r="M6" s="9">
        <v>42401</v>
      </c>
      <c r="N6" s="9">
        <v>42430</v>
      </c>
      <c r="O6" s="9">
        <v>42461</v>
      </c>
      <c r="P6" s="9">
        <v>42491</v>
      </c>
      <c r="Q6" s="9">
        <v>42522</v>
      </c>
      <c r="R6" s="9">
        <v>42552</v>
      </c>
      <c r="S6" s="9">
        <v>42583</v>
      </c>
      <c r="T6" s="9">
        <v>42614</v>
      </c>
      <c r="U6" s="9">
        <v>42644</v>
      </c>
      <c r="V6" s="9">
        <v>42675</v>
      </c>
      <c r="W6" s="9">
        <v>42705</v>
      </c>
      <c r="X6" s="9">
        <v>42736</v>
      </c>
      <c r="Y6" s="9">
        <v>42767</v>
      </c>
      <c r="Z6" s="9">
        <v>42795</v>
      </c>
      <c r="AA6" s="9">
        <v>42826</v>
      </c>
    </row>
    <row r="7" spans="1:27" s="14" customFormat="1">
      <c r="A7" s="139"/>
      <c r="B7" s="167"/>
      <c r="C7" s="11" t="s">
        <v>2</v>
      </c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s="14" customFormat="1" ht="15" customHeight="1">
      <c r="A8" s="135" t="s">
        <v>160</v>
      </c>
      <c r="B8" s="168"/>
      <c r="C8" s="15" t="s">
        <v>3</v>
      </c>
      <c r="D8" s="102">
        <f t="shared" ref="D8:H12" si="0">D16+D39+D55+D78+D124+D170+D242+D309+D360+D376+D392+D422+D438+D279+D101</f>
        <v>28810</v>
      </c>
      <c r="E8" s="103">
        <f t="shared" si="0"/>
        <v>30941</v>
      </c>
      <c r="F8" s="103">
        <f t="shared" si="0"/>
        <v>27725</v>
      </c>
      <c r="G8" s="103">
        <f t="shared" si="0"/>
        <v>28948</v>
      </c>
      <c r="H8" s="102">
        <f t="shared" si="0"/>
        <v>30938</v>
      </c>
      <c r="I8" s="119">
        <f t="shared" ref="I8:K8" si="1">I16+I39+I55+I78+I124+I170+I242+I309+I360+I376+I392+I422+I438+I279+I101</f>
        <v>31487</v>
      </c>
      <c r="J8" s="103">
        <f t="shared" si="1"/>
        <v>31739</v>
      </c>
      <c r="K8" s="103">
        <f t="shared" si="1"/>
        <v>29706</v>
      </c>
      <c r="L8" s="103">
        <f t="shared" ref="L8:T8" si="2">L16+L39+L55+L78+L124+L170+L242+L309+L360+L376+L392+L422+L438+L279+L101</f>
        <v>28746</v>
      </c>
      <c r="M8" s="103">
        <f t="shared" si="2"/>
        <v>31177</v>
      </c>
      <c r="N8" s="103">
        <f t="shared" si="2"/>
        <v>32113</v>
      </c>
      <c r="O8" s="103">
        <f t="shared" si="2"/>
        <v>29754</v>
      </c>
      <c r="P8" s="103">
        <f t="shared" si="2"/>
        <v>30924</v>
      </c>
      <c r="Q8" s="103">
        <f t="shared" si="2"/>
        <v>31785</v>
      </c>
      <c r="R8" s="103">
        <f t="shared" si="2"/>
        <v>26018</v>
      </c>
      <c r="S8" s="103">
        <f t="shared" si="2"/>
        <v>31215</v>
      </c>
      <c r="T8" s="103">
        <f t="shared" si="2"/>
        <v>29574</v>
      </c>
      <c r="U8" s="103">
        <f t="shared" ref="U8:W8" si="3">U16+U39+U55+U78+U124+U170+U242+U309+U360+U376+U392+U422+U438+U279+U101</f>
        <v>29298</v>
      </c>
      <c r="V8" s="103">
        <f t="shared" si="3"/>
        <v>31730</v>
      </c>
      <c r="W8" s="103">
        <f t="shared" si="3"/>
        <v>27153</v>
      </c>
      <c r="X8" s="103">
        <f t="shared" ref="X8" si="4">X16+X39+X55+X78+X124+X170+X242+X309+X360+X376+X392+X422+X438+X279+X101</f>
        <v>27879</v>
      </c>
      <c r="Y8" s="103">
        <f t="shared" ref="Y8:Y12" si="5">Y16+Y39+Y55+Y78+Y124+Y170+Y242+Y309+Y360+Y376+Y392+Y422+Y438+Y279+Y101</f>
        <v>27475</v>
      </c>
      <c r="Z8" s="103">
        <f t="shared" ref="Z8:AA12" si="6">Z16+Z39+Z55+Z78+Z124+Z170+Z242+Z309+Z360+Z376+Z392+Z422+Z438+Z279+Z101</f>
        <v>31796</v>
      </c>
      <c r="AA8" s="103">
        <f t="shared" si="6"/>
        <v>24491</v>
      </c>
    </row>
    <row r="9" spans="1:27" s="14" customFormat="1" ht="15" customHeight="1">
      <c r="A9" s="135" t="s">
        <v>161</v>
      </c>
      <c r="B9" s="168"/>
      <c r="C9" s="17" t="s">
        <v>4</v>
      </c>
      <c r="D9" s="102">
        <f t="shared" si="0"/>
        <v>2695</v>
      </c>
      <c r="E9" s="103">
        <f t="shared" si="0"/>
        <v>2800</v>
      </c>
      <c r="F9" s="103">
        <f t="shared" si="0"/>
        <v>2642</v>
      </c>
      <c r="G9" s="103">
        <f t="shared" si="0"/>
        <v>2630</v>
      </c>
      <c r="H9" s="102">
        <f t="shared" si="0"/>
        <v>2829</v>
      </c>
      <c r="I9" s="119">
        <f t="shared" ref="I9:K9" si="7">I17+I40+I56+I79+I125+I171+I243+I310+I361+I377+I393+I423+I439+I280+I102</f>
        <v>3050</v>
      </c>
      <c r="J9" s="103">
        <f t="shared" si="7"/>
        <v>3062</v>
      </c>
      <c r="K9" s="103">
        <f t="shared" si="7"/>
        <v>2921</v>
      </c>
      <c r="L9" s="103">
        <f t="shared" ref="L9:T9" si="8">L17+L40+L56+L79+L125+L171+L243+L310+L361+L377+L393+L423+L439+L280+L102</f>
        <v>3197</v>
      </c>
      <c r="M9" s="103">
        <f t="shared" si="8"/>
        <v>3225</v>
      </c>
      <c r="N9" s="103">
        <f t="shared" si="8"/>
        <v>3232</v>
      </c>
      <c r="O9" s="103">
        <f t="shared" si="8"/>
        <v>2807</v>
      </c>
      <c r="P9" s="103">
        <f t="shared" si="8"/>
        <v>2849</v>
      </c>
      <c r="Q9" s="103">
        <f t="shared" si="8"/>
        <v>3004</v>
      </c>
      <c r="R9" s="103">
        <f t="shared" si="8"/>
        <v>2318</v>
      </c>
      <c r="S9" s="103">
        <f t="shared" si="8"/>
        <v>2879</v>
      </c>
      <c r="T9" s="103">
        <f t="shared" si="8"/>
        <v>2742</v>
      </c>
      <c r="U9" s="103">
        <f t="shared" ref="U9:W9" si="9">U17+U40+U56+U79+U125+U171+U243+U310+U361+U377+U393+U423+U439+U280+U102</f>
        <v>2719</v>
      </c>
      <c r="V9" s="103">
        <f t="shared" si="9"/>
        <v>2871</v>
      </c>
      <c r="W9" s="103">
        <f t="shared" si="9"/>
        <v>2738</v>
      </c>
      <c r="X9" s="103">
        <f t="shared" ref="X9" si="10">X17+X40+X56+X79+X125+X171+X243+X310+X361+X377+X393+X423+X439+X280+X102</f>
        <v>2742</v>
      </c>
      <c r="Y9" s="103">
        <f t="shared" si="5"/>
        <v>2544</v>
      </c>
      <c r="Z9" s="103">
        <f t="shared" si="6"/>
        <v>2888</v>
      </c>
      <c r="AA9" s="103">
        <f t="shared" si="6"/>
        <v>2295</v>
      </c>
    </row>
    <row r="10" spans="1:27" s="14" customFormat="1" ht="15" customHeight="1">
      <c r="A10" s="135" t="s">
        <v>162</v>
      </c>
      <c r="B10" s="171"/>
      <c r="C10" s="18" t="s">
        <v>5</v>
      </c>
      <c r="D10" s="102">
        <f t="shared" si="0"/>
        <v>853</v>
      </c>
      <c r="E10" s="103">
        <f t="shared" si="0"/>
        <v>870</v>
      </c>
      <c r="F10" s="103">
        <f t="shared" si="0"/>
        <v>854</v>
      </c>
      <c r="G10" s="103">
        <f t="shared" si="0"/>
        <v>912</v>
      </c>
      <c r="H10" s="102">
        <f t="shared" si="0"/>
        <v>1000</v>
      </c>
      <c r="I10" s="119">
        <f t="shared" ref="I10:K10" si="11">I18+I41+I57+I80+I126+I172+I244+I311+I362+I378+I394+I424+I440+I281+I103</f>
        <v>1075</v>
      </c>
      <c r="J10" s="103">
        <f t="shared" si="11"/>
        <v>1062</v>
      </c>
      <c r="K10" s="103">
        <f t="shared" si="11"/>
        <v>963</v>
      </c>
      <c r="L10" s="103">
        <f t="shared" ref="L10:T10" si="12">L18+L41+L57+L80+L126+L172+L244+L311+L362+L378+L394+L424+L440+L281+L103</f>
        <v>1005</v>
      </c>
      <c r="M10" s="103">
        <f t="shared" si="12"/>
        <v>1087</v>
      </c>
      <c r="N10" s="103">
        <f t="shared" si="12"/>
        <v>1049</v>
      </c>
      <c r="O10" s="103">
        <f t="shared" si="12"/>
        <v>1009</v>
      </c>
      <c r="P10" s="103">
        <f t="shared" si="12"/>
        <v>989</v>
      </c>
      <c r="Q10" s="103">
        <f t="shared" si="12"/>
        <v>1037</v>
      </c>
      <c r="R10" s="103">
        <f t="shared" si="12"/>
        <v>775</v>
      </c>
      <c r="S10" s="103">
        <f t="shared" si="12"/>
        <v>985</v>
      </c>
      <c r="T10" s="103">
        <f t="shared" si="12"/>
        <v>906</v>
      </c>
      <c r="U10" s="103">
        <f t="shared" ref="U10:W10" si="13">U18+U41+U57+U80+U126+U172+U244+U311+U362+U378+U394+U424+U440+U281+U103</f>
        <v>958</v>
      </c>
      <c r="V10" s="103">
        <f t="shared" si="13"/>
        <v>1043</v>
      </c>
      <c r="W10" s="103">
        <f t="shared" si="13"/>
        <v>920</v>
      </c>
      <c r="X10" s="103">
        <f t="shared" ref="X10" si="14">X18+X41+X57+X80+X126+X172+X244+X311+X362+X378+X394+X424+X440+X281+X103</f>
        <v>930</v>
      </c>
      <c r="Y10" s="103">
        <f t="shared" si="5"/>
        <v>946</v>
      </c>
      <c r="Z10" s="103">
        <f t="shared" si="6"/>
        <v>1106</v>
      </c>
      <c r="AA10" s="103">
        <f t="shared" si="6"/>
        <v>821</v>
      </c>
    </row>
    <row r="11" spans="1:27" s="14" customFormat="1" ht="15" customHeight="1">
      <c r="A11" s="135" t="s">
        <v>163</v>
      </c>
      <c r="B11" s="168"/>
      <c r="C11" s="18" t="s">
        <v>6</v>
      </c>
      <c r="D11" s="102">
        <f t="shared" si="0"/>
        <v>523</v>
      </c>
      <c r="E11" s="103">
        <f t="shared" si="0"/>
        <v>449</v>
      </c>
      <c r="F11" s="103">
        <f t="shared" si="0"/>
        <v>457</v>
      </c>
      <c r="G11" s="103">
        <f t="shared" si="0"/>
        <v>491</v>
      </c>
      <c r="H11" s="102">
        <f t="shared" si="0"/>
        <v>535</v>
      </c>
      <c r="I11" s="119">
        <f t="shared" ref="I11:K11" si="15">I19+I42+I58+I81+I127+I173+I245+I312+I363+I379+I395+I425+I441+I282+I104</f>
        <v>582</v>
      </c>
      <c r="J11" s="103">
        <f t="shared" si="15"/>
        <v>582</v>
      </c>
      <c r="K11" s="103">
        <f t="shared" si="15"/>
        <v>619</v>
      </c>
      <c r="L11" s="103">
        <f t="shared" ref="L11:T11" si="16">L19+L42+L58+L81+L127+L173+L245+L312+L363+L379+L395+L425+L441+L282+L104</f>
        <v>868</v>
      </c>
      <c r="M11" s="103">
        <f t="shared" si="16"/>
        <v>762</v>
      </c>
      <c r="N11" s="103">
        <f t="shared" si="16"/>
        <v>732</v>
      </c>
      <c r="O11" s="103">
        <f t="shared" si="16"/>
        <v>505</v>
      </c>
      <c r="P11" s="103">
        <f t="shared" si="16"/>
        <v>612</v>
      </c>
      <c r="Q11" s="103">
        <f t="shared" si="16"/>
        <v>605</v>
      </c>
      <c r="R11" s="103">
        <f t="shared" si="16"/>
        <v>453</v>
      </c>
      <c r="S11" s="103">
        <f t="shared" si="16"/>
        <v>662</v>
      </c>
      <c r="T11" s="103">
        <f t="shared" si="16"/>
        <v>618</v>
      </c>
      <c r="U11" s="103">
        <f t="shared" ref="U11:W11" si="17">U19+U42+U58+U81+U127+U173+U245+U312+U363+U379+U395+U425+U441+U282+U104</f>
        <v>614</v>
      </c>
      <c r="V11" s="103">
        <f t="shared" si="17"/>
        <v>665</v>
      </c>
      <c r="W11" s="103">
        <f t="shared" si="17"/>
        <v>644</v>
      </c>
      <c r="X11" s="103">
        <f t="shared" ref="X11" si="18">X19+X42+X58+X81+X127+X173+X245+X312+X363+X379+X395+X425+X441+X282+X104</f>
        <v>704</v>
      </c>
      <c r="Y11" s="103">
        <f t="shared" si="5"/>
        <v>586</v>
      </c>
      <c r="Z11" s="103">
        <f t="shared" si="6"/>
        <v>620</v>
      </c>
      <c r="AA11" s="103">
        <f t="shared" si="6"/>
        <v>490</v>
      </c>
    </row>
    <row r="12" spans="1:27" s="14" customFormat="1" ht="15" customHeight="1">
      <c r="A12" s="135" t="s">
        <v>164</v>
      </c>
      <c r="B12" s="168"/>
      <c r="C12" s="18" t="s">
        <v>7</v>
      </c>
      <c r="D12" s="102">
        <f t="shared" si="0"/>
        <v>1057</v>
      </c>
      <c r="E12" s="103">
        <f t="shared" si="0"/>
        <v>1194</v>
      </c>
      <c r="F12" s="103">
        <f t="shared" si="0"/>
        <v>1083</v>
      </c>
      <c r="G12" s="103">
        <f t="shared" si="0"/>
        <v>1080</v>
      </c>
      <c r="H12" s="102">
        <f t="shared" si="0"/>
        <v>1122</v>
      </c>
      <c r="I12" s="119">
        <f t="shared" ref="I12:K12" si="19">I20+I43+I59+I82+I128+I174+I246+I313+I364+I380+I396+I426+I442+I283+I105</f>
        <v>1198</v>
      </c>
      <c r="J12" s="103">
        <f t="shared" si="19"/>
        <v>1265</v>
      </c>
      <c r="K12" s="103">
        <f t="shared" si="19"/>
        <v>1211</v>
      </c>
      <c r="L12" s="103">
        <f t="shared" ref="L12:T12" si="20">L20+L43+L59+L82+L128+L174+L246+L313+L364+L380+L396+L426+L442+L283+L105</f>
        <v>1198</v>
      </c>
      <c r="M12" s="103">
        <f t="shared" si="20"/>
        <v>1234</v>
      </c>
      <c r="N12" s="103">
        <f t="shared" si="20"/>
        <v>1310</v>
      </c>
      <c r="O12" s="103">
        <f t="shared" si="20"/>
        <v>1164</v>
      </c>
      <c r="P12" s="103">
        <f t="shared" si="20"/>
        <v>1114</v>
      </c>
      <c r="Q12" s="103">
        <f t="shared" si="20"/>
        <v>1194</v>
      </c>
      <c r="R12" s="103">
        <f t="shared" si="20"/>
        <v>983</v>
      </c>
      <c r="S12" s="103">
        <f t="shared" si="20"/>
        <v>1120</v>
      </c>
      <c r="T12" s="103">
        <f t="shared" si="20"/>
        <v>1089</v>
      </c>
      <c r="U12" s="103">
        <f t="shared" ref="U12:W12" si="21">U20+U43+U59+U82+U128+U174+U246+U313+U364+U380+U396+U426+U442+U283+U105</f>
        <v>1011</v>
      </c>
      <c r="V12" s="103">
        <f t="shared" si="21"/>
        <v>1055</v>
      </c>
      <c r="W12" s="103">
        <f t="shared" si="21"/>
        <v>1084</v>
      </c>
      <c r="X12" s="103">
        <f t="shared" ref="X12" si="22">X20+X43+X59+X82+X128+X174+X246+X313+X364+X380+X396+X426+X442+X283+X105</f>
        <v>1025</v>
      </c>
      <c r="Y12" s="103">
        <f t="shared" si="5"/>
        <v>933</v>
      </c>
      <c r="Z12" s="103">
        <f t="shared" si="6"/>
        <v>1070</v>
      </c>
      <c r="AA12" s="103">
        <f t="shared" si="6"/>
        <v>898</v>
      </c>
    </row>
    <row r="13" spans="1:27" s="14" customFormat="1" ht="15" customHeight="1">
      <c r="A13" s="135" t="s">
        <v>165</v>
      </c>
      <c r="B13" s="168"/>
      <c r="C13" s="18" t="s">
        <v>8</v>
      </c>
      <c r="D13" s="102">
        <f t="shared" ref="D13:W13" si="23">D21+D44+D60+D83+D130+D175+D247+D314+D365+D381+D397+D427+D443+D284+D106</f>
        <v>262</v>
      </c>
      <c r="E13" s="103">
        <f t="shared" si="23"/>
        <v>287</v>
      </c>
      <c r="F13" s="103">
        <f t="shared" si="23"/>
        <v>248</v>
      </c>
      <c r="G13" s="103">
        <f t="shared" si="23"/>
        <v>147</v>
      </c>
      <c r="H13" s="102">
        <f t="shared" si="23"/>
        <v>172</v>
      </c>
      <c r="I13" s="119">
        <f t="shared" si="23"/>
        <v>195</v>
      </c>
      <c r="J13" s="103">
        <f t="shared" si="23"/>
        <v>153</v>
      </c>
      <c r="K13" s="103">
        <f t="shared" si="23"/>
        <v>128</v>
      </c>
      <c r="L13" s="103">
        <f t="shared" si="23"/>
        <v>126</v>
      </c>
      <c r="M13" s="103">
        <f t="shared" si="23"/>
        <v>142</v>
      </c>
      <c r="N13" s="103">
        <f t="shared" si="23"/>
        <v>141</v>
      </c>
      <c r="O13" s="103">
        <f t="shared" si="23"/>
        <v>129</v>
      </c>
      <c r="P13" s="103">
        <f t="shared" si="23"/>
        <v>134</v>
      </c>
      <c r="Q13" s="103">
        <f t="shared" si="23"/>
        <v>168</v>
      </c>
      <c r="R13" s="103">
        <f t="shared" si="23"/>
        <v>107</v>
      </c>
      <c r="S13" s="103">
        <f t="shared" si="23"/>
        <v>112</v>
      </c>
      <c r="T13" s="103">
        <f t="shared" si="23"/>
        <v>129</v>
      </c>
      <c r="U13" s="103">
        <f t="shared" si="23"/>
        <v>136</v>
      </c>
      <c r="V13" s="103">
        <f t="shared" si="23"/>
        <v>108</v>
      </c>
      <c r="W13" s="103">
        <f t="shared" si="23"/>
        <v>90</v>
      </c>
      <c r="X13" s="103">
        <f t="shared" ref="X13" si="24">X21+X44+X60+X83+X130+X175+X247+X314+X365+X381+X397+X427+X443+X284+X106</f>
        <v>83</v>
      </c>
      <c r="Y13" s="103">
        <f>Y21+Y44+Y60+Y83+Y130+Y175+Y247+Y314+Y365+Y381+Y397+Y427+Y443+Y284+Y106</f>
        <v>79</v>
      </c>
      <c r="Z13" s="103">
        <f>Z21+Z44+Z60+Z83+Z130+Z175+Z247+Z314+Z365+Z381+Z397+Z427+Z443+Z284+Z106</f>
        <v>92</v>
      </c>
      <c r="AA13" s="103">
        <f>AA21+AA44+AA60+AA83+AA130+AA175+AA247+AA314+AA365+AA381+AA397+AA427+AA443+AA284+AA106</f>
        <v>86</v>
      </c>
    </row>
    <row r="14" spans="1:27" s="14" customFormat="1" ht="15" customHeight="1">
      <c r="A14" s="135" t="s">
        <v>166</v>
      </c>
      <c r="B14" s="168"/>
      <c r="C14" s="19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</row>
    <row r="15" spans="1:27" ht="15" customHeight="1">
      <c r="A15" s="135" t="s">
        <v>166</v>
      </c>
      <c r="B15" s="7"/>
      <c r="C15" s="21" t="s">
        <v>9</v>
      </c>
      <c r="D15" s="106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</row>
    <row r="16" spans="1:27" ht="15" customHeight="1">
      <c r="A16" s="135" t="s">
        <v>167</v>
      </c>
      <c r="B16" s="7"/>
      <c r="C16" s="15" t="s">
        <v>3</v>
      </c>
      <c r="D16" s="102">
        <f t="shared" ref="D16:H21" si="25">D24+D31</f>
        <v>1861</v>
      </c>
      <c r="E16" s="103">
        <f t="shared" si="25"/>
        <v>2015</v>
      </c>
      <c r="F16" s="103">
        <f t="shared" si="25"/>
        <v>2081</v>
      </c>
      <c r="G16" s="103">
        <f t="shared" si="25"/>
        <v>1922</v>
      </c>
      <c r="H16" s="102">
        <f>H24+H31</f>
        <v>1976</v>
      </c>
      <c r="I16" s="119">
        <f t="shared" ref="I16:K16" si="26">I24+I31</f>
        <v>2051</v>
      </c>
      <c r="J16" s="103">
        <f t="shared" si="26"/>
        <v>2126</v>
      </c>
      <c r="K16" s="103">
        <f t="shared" si="26"/>
        <v>1913</v>
      </c>
      <c r="L16" s="103">
        <f t="shared" ref="L16:T16" si="27">L24+L31</f>
        <v>1972</v>
      </c>
      <c r="M16" s="103">
        <f t="shared" si="27"/>
        <v>2090</v>
      </c>
      <c r="N16" s="103">
        <f t="shared" si="27"/>
        <v>2122</v>
      </c>
      <c r="O16" s="103">
        <f t="shared" si="27"/>
        <v>2066</v>
      </c>
      <c r="P16" s="103">
        <f t="shared" si="27"/>
        <v>2072</v>
      </c>
      <c r="Q16" s="103">
        <f t="shared" si="27"/>
        <v>2180</v>
      </c>
      <c r="R16" s="103">
        <f t="shared" si="27"/>
        <v>1948</v>
      </c>
      <c r="S16" s="103">
        <f t="shared" si="27"/>
        <v>1998</v>
      </c>
      <c r="T16" s="103">
        <f t="shared" si="27"/>
        <v>1861</v>
      </c>
      <c r="U16" s="103">
        <f t="shared" ref="U16:W16" si="28">U24+U31</f>
        <v>1950</v>
      </c>
      <c r="V16" s="103">
        <f t="shared" si="28"/>
        <v>2207</v>
      </c>
      <c r="W16" s="103">
        <f t="shared" si="28"/>
        <v>1868</v>
      </c>
      <c r="X16" s="103">
        <f t="shared" ref="X16" si="29">X24+X31</f>
        <v>1947</v>
      </c>
      <c r="Y16" s="103">
        <f t="shared" ref="Y16:Y21" si="30">Y24+Y31</f>
        <v>1892</v>
      </c>
      <c r="Z16" s="103">
        <f t="shared" ref="Z16:AA21" si="31">Z24+Z31</f>
        <v>2113</v>
      </c>
      <c r="AA16" s="103">
        <f t="shared" si="31"/>
        <v>1679</v>
      </c>
    </row>
    <row r="17" spans="1:27" ht="15" customHeight="1">
      <c r="A17" s="135" t="s">
        <v>168</v>
      </c>
      <c r="B17" s="7"/>
      <c r="C17" s="17" t="s">
        <v>4</v>
      </c>
      <c r="D17" s="102">
        <f t="shared" si="25"/>
        <v>178</v>
      </c>
      <c r="E17" s="103">
        <f t="shared" si="25"/>
        <v>205</v>
      </c>
      <c r="F17" s="103">
        <f t="shared" si="25"/>
        <v>208</v>
      </c>
      <c r="G17" s="103">
        <f t="shared" si="25"/>
        <v>193</v>
      </c>
      <c r="H17" s="102">
        <f t="shared" si="25"/>
        <v>196</v>
      </c>
      <c r="I17" s="119">
        <f t="shared" ref="I17:K17" si="32">I25+I32</f>
        <v>215</v>
      </c>
      <c r="J17" s="103">
        <f t="shared" si="32"/>
        <v>222</v>
      </c>
      <c r="K17" s="103">
        <f t="shared" si="32"/>
        <v>214</v>
      </c>
      <c r="L17" s="103">
        <f t="shared" ref="L17:T17" si="33">L25+L32</f>
        <v>177</v>
      </c>
      <c r="M17" s="103">
        <f t="shared" si="33"/>
        <v>234</v>
      </c>
      <c r="N17" s="103">
        <f t="shared" si="33"/>
        <v>212</v>
      </c>
      <c r="O17" s="103">
        <f t="shared" si="33"/>
        <v>191</v>
      </c>
      <c r="P17" s="103">
        <f t="shared" si="33"/>
        <v>181</v>
      </c>
      <c r="Q17" s="103">
        <f t="shared" si="33"/>
        <v>203</v>
      </c>
      <c r="R17" s="103">
        <f t="shared" si="33"/>
        <v>192</v>
      </c>
      <c r="S17" s="103">
        <f t="shared" si="33"/>
        <v>173</v>
      </c>
      <c r="T17" s="103">
        <f t="shared" si="33"/>
        <v>201</v>
      </c>
      <c r="U17" s="103">
        <f t="shared" ref="U17:W17" si="34">U25+U32</f>
        <v>193</v>
      </c>
      <c r="V17" s="103">
        <f t="shared" si="34"/>
        <v>213</v>
      </c>
      <c r="W17" s="103">
        <f t="shared" si="34"/>
        <v>172</v>
      </c>
      <c r="X17" s="103">
        <f t="shared" ref="X17" si="35">X25+X32</f>
        <v>170</v>
      </c>
      <c r="Y17" s="103">
        <f t="shared" si="30"/>
        <v>210</v>
      </c>
      <c r="Z17" s="103">
        <f t="shared" si="31"/>
        <v>192</v>
      </c>
      <c r="AA17" s="103">
        <f t="shared" si="31"/>
        <v>185</v>
      </c>
    </row>
    <row r="18" spans="1:27" ht="15" customHeight="1">
      <c r="A18" s="135" t="s">
        <v>169</v>
      </c>
      <c r="B18" s="7"/>
      <c r="C18" s="18" t="s">
        <v>5</v>
      </c>
      <c r="D18" s="102">
        <f t="shared" si="25"/>
        <v>70</v>
      </c>
      <c r="E18" s="103">
        <f t="shared" si="25"/>
        <v>83</v>
      </c>
      <c r="F18" s="103">
        <f t="shared" si="25"/>
        <v>89</v>
      </c>
      <c r="G18" s="103">
        <f t="shared" si="25"/>
        <v>62</v>
      </c>
      <c r="H18" s="102">
        <f t="shared" si="25"/>
        <v>78</v>
      </c>
      <c r="I18" s="119">
        <f t="shared" ref="I18:K18" si="36">I26+I33</f>
        <v>89</v>
      </c>
      <c r="J18" s="103">
        <f t="shared" si="36"/>
        <v>88</v>
      </c>
      <c r="K18" s="103">
        <f t="shared" si="36"/>
        <v>71</v>
      </c>
      <c r="L18" s="103">
        <f t="shared" ref="L18:T18" si="37">L26+L33</f>
        <v>72</v>
      </c>
      <c r="M18" s="103">
        <f t="shared" si="37"/>
        <v>85</v>
      </c>
      <c r="N18" s="103">
        <f t="shared" si="37"/>
        <v>75</v>
      </c>
      <c r="O18" s="103">
        <f t="shared" si="37"/>
        <v>71</v>
      </c>
      <c r="P18" s="103">
        <f t="shared" si="37"/>
        <v>67</v>
      </c>
      <c r="Q18" s="103">
        <f t="shared" si="37"/>
        <v>73</v>
      </c>
      <c r="R18" s="103">
        <f t="shared" si="37"/>
        <v>79</v>
      </c>
      <c r="S18" s="103">
        <f t="shared" si="37"/>
        <v>70</v>
      </c>
      <c r="T18" s="103">
        <f t="shared" si="37"/>
        <v>76</v>
      </c>
      <c r="U18" s="103">
        <f t="shared" ref="U18:W18" si="38">U26+U33</f>
        <v>59</v>
      </c>
      <c r="V18" s="103">
        <f t="shared" si="38"/>
        <v>82</v>
      </c>
      <c r="W18" s="103">
        <f t="shared" si="38"/>
        <v>70</v>
      </c>
      <c r="X18" s="103">
        <f t="shared" ref="X18" si="39">X26+X33</f>
        <v>81</v>
      </c>
      <c r="Y18" s="103">
        <f t="shared" si="30"/>
        <v>89</v>
      </c>
      <c r="Z18" s="103">
        <f t="shared" si="31"/>
        <v>92</v>
      </c>
      <c r="AA18" s="103">
        <f t="shared" si="31"/>
        <v>80</v>
      </c>
    </row>
    <row r="19" spans="1:27" ht="15" customHeight="1">
      <c r="A19" s="135" t="s">
        <v>170</v>
      </c>
      <c r="B19" s="7"/>
      <c r="C19" s="18" t="s">
        <v>6</v>
      </c>
      <c r="D19" s="102">
        <f t="shared" si="25"/>
        <v>27</v>
      </c>
      <c r="E19" s="103">
        <f t="shared" si="25"/>
        <v>29</v>
      </c>
      <c r="F19" s="103">
        <f t="shared" si="25"/>
        <v>17</v>
      </c>
      <c r="G19" s="103">
        <f t="shared" si="25"/>
        <v>26</v>
      </c>
      <c r="H19" s="102">
        <f t="shared" si="25"/>
        <v>24</v>
      </c>
      <c r="I19" s="119">
        <f t="shared" ref="I19:K19" si="40">I27+I34</f>
        <v>25</v>
      </c>
      <c r="J19" s="103">
        <f t="shared" si="40"/>
        <v>37</v>
      </c>
      <c r="K19" s="103">
        <f t="shared" si="40"/>
        <v>22</v>
      </c>
      <c r="L19" s="103">
        <f t="shared" ref="L19:T19" si="41">L27+L34</f>
        <v>28</v>
      </c>
      <c r="M19" s="103">
        <f t="shared" si="41"/>
        <v>31</v>
      </c>
      <c r="N19" s="103">
        <f t="shared" si="41"/>
        <v>31</v>
      </c>
      <c r="O19" s="103">
        <f t="shared" si="41"/>
        <v>26</v>
      </c>
      <c r="P19" s="103">
        <f t="shared" si="41"/>
        <v>17</v>
      </c>
      <c r="Q19" s="103">
        <f t="shared" si="41"/>
        <v>31</v>
      </c>
      <c r="R19" s="103">
        <f t="shared" si="41"/>
        <v>21</v>
      </c>
      <c r="S19" s="103">
        <f t="shared" si="41"/>
        <v>18</v>
      </c>
      <c r="T19" s="103">
        <f t="shared" si="41"/>
        <v>31</v>
      </c>
      <c r="U19" s="103">
        <f t="shared" ref="U19:W19" si="42">U27+U34</f>
        <v>40</v>
      </c>
      <c r="V19" s="103">
        <f t="shared" si="42"/>
        <v>25</v>
      </c>
      <c r="W19" s="103">
        <f t="shared" si="42"/>
        <v>24</v>
      </c>
      <c r="X19" s="103">
        <f t="shared" ref="X19" si="43">X27+X34</f>
        <v>9</v>
      </c>
      <c r="Y19" s="103">
        <f t="shared" si="30"/>
        <v>43</v>
      </c>
      <c r="Z19" s="103">
        <f t="shared" si="31"/>
        <v>26</v>
      </c>
      <c r="AA19" s="103">
        <f t="shared" si="31"/>
        <v>29</v>
      </c>
    </row>
    <row r="20" spans="1:27" ht="15" customHeight="1">
      <c r="A20" s="135" t="s">
        <v>171</v>
      </c>
      <c r="B20" s="169"/>
      <c r="C20" s="18" t="s">
        <v>7</v>
      </c>
      <c r="D20" s="102">
        <f t="shared" si="25"/>
        <v>52</v>
      </c>
      <c r="E20" s="103">
        <f t="shared" si="25"/>
        <v>71</v>
      </c>
      <c r="F20" s="103">
        <f t="shared" si="25"/>
        <v>70</v>
      </c>
      <c r="G20" s="103">
        <f t="shared" si="25"/>
        <v>74</v>
      </c>
      <c r="H20" s="102">
        <f t="shared" si="25"/>
        <v>70</v>
      </c>
      <c r="I20" s="119">
        <f t="shared" ref="I20:K20" si="44">I28+I35</f>
        <v>76</v>
      </c>
      <c r="J20" s="103">
        <f t="shared" si="44"/>
        <v>73</v>
      </c>
      <c r="K20" s="103">
        <f t="shared" si="44"/>
        <v>92</v>
      </c>
      <c r="L20" s="103">
        <f t="shared" ref="L20:T20" si="45">L28+L35</f>
        <v>67</v>
      </c>
      <c r="M20" s="103">
        <f t="shared" si="45"/>
        <v>90</v>
      </c>
      <c r="N20" s="103">
        <f t="shared" si="45"/>
        <v>75</v>
      </c>
      <c r="O20" s="103">
        <f t="shared" si="45"/>
        <v>75</v>
      </c>
      <c r="P20" s="103">
        <f t="shared" si="45"/>
        <v>64</v>
      </c>
      <c r="Q20" s="103">
        <f t="shared" si="45"/>
        <v>72</v>
      </c>
      <c r="R20" s="103">
        <f t="shared" si="45"/>
        <v>76</v>
      </c>
      <c r="S20" s="103">
        <f t="shared" si="45"/>
        <v>73</v>
      </c>
      <c r="T20" s="103">
        <f t="shared" si="45"/>
        <v>73</v>
      </c>
      <c r="U20" s="103">
        <f t="shared" ref="U20:W20" si="46">U28+U35</f>
        <v>76</v>
      </c>
      <c r="V20" s="103">
        <f t="shared" si="46"/>
        <v>81</v>
      </c>
      <c r="W20" s="103">
        <f t="shared" si="46"/>
        <v>62</v>
      </c>
      <c r="X20" s="103">
        <f t="shared" ref="X20" si="47">X28+X35</f>
        <v>70</v>
      </c>
      <c r="Y20" s="103">
        <f t="shared" si="30"/>
        <v>67</v>
      </c>
      <c r="Z20" s="103">
        <f t="shared" si="31"/>
        <v>68</v>
      </c>
      <c r="AA20" s="103">
        <f t="shared" si="31"/>
        <v>70</v>
      </c>
    </row>
    <row r="21" spans="1:27" ht="12.75" customHeight="1">
      <c r="A21" s="135" t="s">
        <v>172</v>
      </c>
      <c r="B21" s="169"/>
      <c r="C21" s="18" t="s">
        <v>8</v>
      </c>
      <c r="D21" s="102">
        <f t="shared" si="25"/>
        <v>29</v>
      </c>
      <c r="E21" s="103">
        <f t="shared" si="25"/>
        <v>22</v>
      </c>
      <c r="F21" s="103">
        <f t="shared" si="25"/>
        <v>32</v>
      </c>
      <c r="G21" s="103">
        <f t="shared" si="25"/>
        <v>31</v>
      </c>
      <c r="H21" s="102">
        <f t="shared" si="25"/>
        <v>24</v>
      </c>
      <c r="I21" s="119">
        <f t="shared" ref="I21:K21" si="48">I29+I36</f>
        <v>25</v>
      </c>
      <c r="J21" s="103">
        <f t="shared" si="48"/>
        <v>24</v>
      </c>
      <c r="K21" s="103">
        <f t="shared" si="48"/>
        <v>29</v>
      </c>
      <c r="L21" s="103">
        <f t="shared" ref="L21:T21" si="49">L29+L36</f>
        <v>10</v>
      </c>
      <c r="M21" s="103">
        <f t="shared" si="49"/>
        <v>28</v>
      </c>
      <c r="N21" s="103">
        <f t="shared" si="49"/>
        <v>31</v>
      </c>
      <c r="O21" s="103">
        <f t="shared" si="49"/>
        <v>19</v>
      </c>
      <c r="P21" s="103">
        <f t="shared" si="49"/>
        <v>33</v>
      </c>
      <c r="Q21" s="103">
        <f t="shared" si="49"/>
        <v>27</v>
      </c>
      <c r="R21" s="103">
        <f t="shared" si="49"/>
        <v>16</v>
      </c>
      <c r="S21" s="103">
        <f t="shared" si="49"/>
        <v>12</v>
      </c>
      <c r="T21" s="103">
        <f t="shared" si="49"/>
        <v>21</v>
      </c>
      <c r="U21" s="103">
        <f t="shared" ref="U21:W21" si="50">U29+U36</f>
        <v>18</v>
      </c>
      <c r="V21" s="103">
        <f t="shared" si="50"/>
        <v>25</v>
      </c>
      <c r="W21" s="103">
        <f t="shared" si="50"/>
        <v>16</v>
      </c>
      <c r="X21" s="103">
        <f t="shared" ref="X21" si="51">X29+X36</f>
        <v>10</v>
      </c>
      <c r="Y21" s="103">
        <f t="shared" si="30"/>
        <v>11</v>
      </c>
      <c r="Z21" s="103">
        <f t="shared" si="31"/>
        <v>6</v>
      </c>
      <c r="AA21" s="103">
        <f t="shared" si="31"/>
        <v>6</v>
      </c>
    </row>
    <row r="22" spans="1:27" ht="12.75" customHeight="1" collapsed="1">
      <c r="A22" s="135" t="s">
        <v>166</v>
      </c>
      <c r="B22" s="169"/>
      <c r="C22" s="21" t="s">
        <v>10</v>
      </c>
      <c r="D22" s="106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</row>
    <row r="23" spans="1:27" ht="14.25" hidden="1" outlineLevel="1" collapsed="1">
      <c r="A23" s="135" t="s">
        <v>166</v>
      </c>
      <c r="B23" s="170" t="s">
        <v>11</v>
      </c>
      <c r="C23" s="24" t="s">
        <v>12</v>
      </c>
      <c r="D23" s="106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</row>
    <row r="24" spans="1:27" ht="14.25" hidden="1" outlineLevel="2">
      <c r="A24" s="135" t="s">
        <v>173</v>
      </c>
      <c r="B24" s="170"/>
      <c r="C24" s="15" t="s">
        <v>3</v>
      </c>
      <c r="D24" s="108">
        <v>884</v>
      </c>
      <c r="E24" s="109">
        <v>945</v>
      </c>
      <c r="F24" s="109">
        <v>948</v>
      </c>
      <c r="G24" s="109">
        <v>882</v>
      </c>
      <c r="H24" s="145">
        <v>845</v>
      </c>
      <c r="I24" s="109">
        <v>897</v>
      </c>
      <c r="J24" s="109">
        <v>919</v>
      </c>
      <c r="K24" s="109">
        <v>882</v>
      </c>
      <c r="L24" s="109">
        <v>859</v>
      </c>
      <c r="M24" s="109">
        <v>952</v>
      </c>
      <c r="N24" s="109">
        <v>1002</v>
      </c>
      <c r="O24" s="109">
        <v>953</v>
      </c>
      <c r="P24" s="109">
        <v>919</v>
      </c>
      <c r="Q24" s="109">
        <v>1043</v>
      </c>
      <c r="R24" s="109">
        <v>854</v>
      </c>
      <c r="S24" s="109">
        <v>939</v>
      </c>
      <c r="T24" s="109">
        <v>817</v>
      </c>
      <c r="U24" s="109">
        <v>908</v>
      </c>
      <c r="V24" s="109">
        <v>1004</v>
      </c>
      <c r="W24" s="109">
        <v>865</v>
      </c>
      <c r="X24" s="109">
        <v>876</v>
      </c>
      <c r="Y24" s="109">
        <v>866</v>
      </c>
      <c r="Z24" s="109">
        <v>982</v>
      </c>
      <c r="AA24" s="109">
        <v>771</v>
      </c>
    </row>
    <row r="25" spans="1:27" ht="14.25" hidden="1" outlineLevel="2">
      <c r="A25" s="135" t="s">
        <v>174</v>
      </c>
      <c r="B25" s="170"/>
      <c r="C25" s="17" t="s">
        <v>4</v>
      </c>
      <c r="D25" s="108">
        <v>67</v>
      </c>
      <c r="E25" s="109">
        <v>84</v>
      </c>
      <c r="F25" s="109">
        <v>72</v>
      </c>
      <c r="G25" s="109">
        <v>74</v>
      </c>
      <c r="H25" s="145">
        <v>67</v>
      </c>
      <c r="I25" s="109">
        <v>72</v>
      </c>
      <c r="J25" s="109">
        <v>78</v>
      </c>
      <c r="K25" s="109">
        <v>80</v>
      </c>
      <c r="L25" s="109">
        <v>69</v>
      </c>
      <c r="M25" s="109">
        <v>81</v>
      </c>
      <c r="N25" s="109">
        <v>79</v>
      </c>
      <c r="O25" s="109">
        <v>62</v>
      </c>
      <c r="P25" s="109">
        <v>58</v>
      </c>
      <c r="Q25" s="109">
        <v>85</v>
      </c>
      <c r="R25" s="109">
        <v>74</v>
      </c>
      <c r="S25" s="109">
        <v>68</v>
      </c>
      <c r="T25" s="109">
        <v>81</v>
      </c>
      <c r="U25" s="109">
        <v>69</v>
      </c>
      <c r="V25" s="109">
        <v>80</v>
      </c>
      <c r="W25" s="109">
        <v>63</v>
      </c>
      <c r="X25" s="109">
        <v>74</v>
      </c>
      <c r="Y25" s="109">
        <v>85</v>
      </c>
      <c r="Z25" s="109">
        <v>65</v>
      </c>
      <c r="AA25" s="109">
        <v>77</v>
      </c>
    </row>
    <row r="26" spans="1:27" ht="14.25" hidden="1" outlineLevel="2">
      <c r="A26" s="135" t="s">
        <v>175</v>
      </c>
      <c r="B26" s="170"/>
      <c r="C26" s="18" t="s">
        <v>5</v>
      </c>
      <c r="D26" s="108">
        <v>25</v>
      </c>
      <c r="E26" s="109">
        <v>30</v>
      </c>
      <c r="F26" s="109">
        <v>33</v>
      </c>
      <c r="G26" s="109">
        <v>18</v>
      </c>
      <c r="H26" s="145">
        <v>30</v>
      </c>
      <c r="I26" s="109">
        <v>34</v>
      </c>
      <c r="J26" s="109">
        <v>25</v>
      </c>
      <c r="K26" s="109">
        <v>19</v>
      </c>
      <c r="L26" s="109">
        <v>18</v>
      </c>
      <c r="M26" s="109">
        <v>27</v>
      </c>
      <c r="N26" s="109">
        <v>30</v>
      </c>
      <c r="O26" s="109">
        <v>18</v>
      </c>
      <c r="P26" s="109">
        <v>21</v>
      </c>
      <c r="Q26" s="109">
        <v>28</v>
      </c>
      <c r="R26" s="109">
        <v>25</v>
      </c>
      <c r="S26" s="109">
        <v>30</v>
      </c>
      <c r="T26" s="109">
        <v>21</v>
      </c>
      <c r="U26" s="109">
        <v>21</v>
      </c>
      <c r="V26" s="109">
        <v>33</v>
      </c>
      <c r="W26" s="109">
        <v>23</v>
      </c>
      <c r="X26" s="109">
        <v>29</v>
      </c>
      <c r="Y26" s="109">
        <v>32</v>
      </c>
      <c r="Z26" s="109">
        <v>27</v>
      </c>
      <c r="AA26" s="109">
        <v>28</v>
      </c>
    </row>
    <row r="27" spans="1:27" ht="14.25" hidden="1" outlineLevel="2">
      <c r="A27" s="135" t="s">
        <v>176</v>
      </c>
      <c r="B27" s="170"/>
      <c r="C27" s="18" t="s">
        <v>6</v>
      </c>
      <c r="D27" s="108">
        <v>16</v>
      </c>
      <c r="E27" s="109">
        <v>12</v>
      </c>
      <c r="F27" s="109">
        <v>6</v>
      </c>
      <c r="G27" s="109">
        <v>12</v>
      </c>
      <c r="H27" s="145">
        <v>3</v>
      </c>
      <c r="I27" s="109">
        <v>4</v>
      </c>
      <c r="J27" s="109">
        <v>25</v>
      </c>
      <c r="K27" s="109">
        <v>11</v>
      </c>
      <c r="L27" s="109">
        <v>15</v>
      </c>
      <c r="M27" s="109">
        <v>16</v>
      </c>
      <c r="N27" s="109">
        <v>12</v>
      </c>
      <c r="O27" s="109">
        <v>11</v>
      </c>
      <c r="P27" s="109">
        <v>4</v>
      </c>
      <c r="Q27" s="109">
        <v>16</v>
      </c>
      <c r="R27" s="109">
        <v>5</v>
      </c>
      <c r="S27" s="109">
        <v>2</v>
      </c>
      <c r="T27" s="109">
        <v>14</v>
      </c>
      <c r="U27" s="109">
        <v>13</v>
      </c>
      <c r="V27" s="109">
        <v>5</v>
      </c>
      <c r="W27" s="109">
        <v>5</v>
      </c>
      <c r="X27" s="109">
        <v>4</v>
      </c>
      <c r="Y27" s="109">
        <v>21</v>
      </c>
      <c r="Z27" s="109">
        <v>7</v>
      </c>
      <c r="AA27" s="109">
        <v>11</v>
      </c>
    </row>
    <row r="28" spans="1:27" ht="14.25" hidden="1" outlineLevel="2">
      <c r="A28" s="135" t="s">
        <v>177</v>
      </c>
      <c r="B28" s="170"/>
      <c r="C28" s="18" t="s">
        <v>7</v>
      </c>
      <c r="D28" s="108">
        <v>21</v>
      </c>
      <c r="E28" s="109">
        <v>39</v>
      </c>
      <c r="F28" s="109">
        <v>25</v>
      </c>
      <c r="G28" s="109">
        <v>42</v>
      </c>
      <c r="H28" s="145">
        <v>32</v>
      </c>
      <c r="I28" s="109">
        <v>33</v>
      </c>
      <c r="J28" s="109">
        <v>26</v>
      </c>
      <c r="K28" s="109">
        <v>46</v>
      </c>
      <c r="L28" s="109">
        <v>34</v>
      </c>
      <c r="M28" s="109">
        <v>34</v>
      </c>
      <c r="N28" s="109">
        <v>30</v>
      </c>
      <c r="O28" s="109">
        <v>32</v>
      </c>
      <c r="P28" s="109">
        <v>26</v>
      </c>
      <c r="Q28" s="109">
        <v>36</v>
      </c>
      <c r="R28" s="109">
        <v>40</v>
      </c>
      <c r="S28" s="109">
        <v>32</v>
      </c>
      <c r="T28" s="109">
        <v>36</v>
      </c>
      <c r="U28" s="109">
        <v>29</v>
      </c>
      <c r="V28" s="109">
        <v>36</v>
      </c>
      <c r="W28" s="109">
        <v>31</v>
      </c>
      <c r="X28" s="109">
        <v>39</v>
      </c>
      <c r="Y28" s="109">
        <v>31</v>
      </c>
      <c r="Z28" s="109">
        <v>30</v>
      </c>
      <c r="AA28" s="109">
        <v>36</v>
      </c>
    </row>
    <row r="29" spans="1:27" ht="14.25" hidden="1" outlineLevel="2">
      <c r="A29" s="135" t="s">
        <v>178</v>
      </c>
      <c r="B29" s="170"/>
      <c r="C29" s="18" t="s">
        <v>8</v>
      </c>
      <c r="D29" s="108">
        <v>5</v>
      </c>
      <c r="E29" s="109">
        <v>3</v>
      </c>
      <c r="F29" s="109">
        <v>8</v>
      </c>
      <c r="G29" s="109">
        <v>2</v>
      </c>
      <c r="H29" s="145">
        <v>2</v>
      </c>
      <c r="I29" s="109">
        <v>1</v>
      </c>
      <c r="J29" s="109">
        <v>2</v>
      </c>
      <c r="K29" s="109">
        <v>4</v>
      </c>
      <c r="L29" s="109">
        <v>2</v>
      </c>
      <c r="M29" s="109">
        <v>4</v>
      </c>
      <c r="N29" s="109">
        <v>7</v>
      </c>
      <c r="O29" s="109">
        <v>1</v>
      </c>
      <c r="P29" s="109">
        <v>7</v>
      </c>
      <c r="Q29" s="109">
        <v>5</v>
      </c>
      <c r="R29" s="109">
        <v>4</v>
      </c>
      <c r="S29" s="109">
        <v>4</v>
      </c>
      <c r="T29" s="109">
        <v>10</v>
      </c>
      <c r="U29" s="109">
        <v>6</v>
      </c>
      <c r="V29" s="109">
        <v>6</v>
      </c>
      <c r="W29" s="109">
        <v>4</v>
      </c>
      <c r="X29" s="109">
        <v>2</v>
      </c>
      <c r="Y29" s="109">
        <v>1</v>
      </c>
      <c r="Z29" s="109">
        <v>1</v>
      </c>
      <c r="AA29" s="109">
        <v>2</v>
      </c>
    </row>
    <row r="30" spans="1:27" ht="15" hidden="1" customHeight="1" outlineLevel="1" collapsed="1">
      <c r="A30" s="135" t="s">
        <v>166</v>
      </c>
      <c r="B30" s="169" t="s">
        <v>13</v>
      </c>
      <c r="C30" s="24" t="s">
        <v>14</v>
      </c>
      <c r="D30" s="106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</row>
    <row r="31" spans="1:27" ht="15" hidden="1" customHeight="1" outlineLevel="2">
      <c r="A31" s="135" t="s">
        <v>179</v>
      </c>
      <c r="B31" s="169"/>
      <c r="C31" s="15" t="s">
        <v>3</v>
      </c>
      <c r="D31" s="108">
        <v>977</v>
      </c>
      <c r="E31" s="109">
        <v>1070</v>
      </c>
      <c r="F31" s="109">
        <v>1133</v>
      </c>
      <c r="G31" s="109">
        <v>1040</v>
      </c>
      <c r="H31" s="145">
        <v>1131</v>
      </c>
      <c r="I31" s="109">
        <v>1154</v>
      </c>
      <c r="J31" s="109">
        <v>1207</v>
      </c>
      <c r="K31" s="109">
        <v>1031</v>
      </c>
      <c r="L31" s="109">
        <v>1113</v>
      </c>
      <c r="M31" s="109">
        <v>1138</v>
      </c>
      <c r="N31" s="109">
        <v>1120</v>
      </c>
      <c r="O31" s="109">
        <v>1113</v>
      </c>
      <c r="P31" s="109">
        <v>1153</v>
      </c>
      <c r="Q31" s="109">
        <v>1137</v>
      </c>
      <c r="R31" s="109">
        <v>1094</v>
      </c>
      <c r="S31" s="109">
        <v>1059</v>
      </c>
      <c r="T31" s="109">
        <v>1044</v>
      </c>
      <c r="U31" s="109">
        <v>1042</v>
      </c>
      <c r="V31" s="109">
        <v>1203</v>
      </c>
      <c r="W31" s="109">
        <v>1003</v>
      </c>
      <c r="X31" s="109">
        <v>1071</v>
      </c>
      <c r="Y31" s="109">
        <v>1026</v>
      </c>
      <c r="Z31" s="109">
        <v>1131</v>
      </c>
      <c r="AA31" s="109">
        <v>908</v>
      </c>
    </row>
    <row r="32" spans="1:27" ht="15" hidden="1" customHeight="1" outlineLevel="2">
      <c r="A32" s="135" t="s">
        <v>180</v>
      </c>
      <c r="B32" s="169"/>
      <c r="C32" s="17" t="s">
        <v>4</v>
      </c>
      <c r="D32" s="108">
        <v>111</v>
      </c>
      <c r="E32" s="109">
        <v>121</v>
      </c>
      <c r="F32" s="109">
        <v>136</v>
      </c>
      <c r="G32" s="109">
        <v>119</v>
      </c>
      <c r="H32" s="145">
        <v>129</v>
      </c>
      <c r="I32" s="109">
        <v>143</v>
      </c>
      <c r="J32" s="109">
        <v>144</v>
      </c>
      <c r="K32" s="109">
        <v>134</v>
      </c>
      <c r="L32" s="109">
        <v>108</v>
      </c>
      <c r="M32" s="109">
        <v>153</v>
      </c>
      <c r="N32" s="109">
        <v>133</v>
      </c>
      <c r="O32" s="109">
        <v>129</v>
      </c>
      <c r="P32" s="109">
        <v>123</v>
      </c>
      <c r="Q32" s="109">
        <v>118</v>
      </c>
      <c r="R32" s="109">
        <v>118</v>
      </c>
      <c r="S32" s="109">
        <v>105</v>
      </c>
      <c r="T32" s="109">
        <v>120</v>
      </c>
      <c r="U32" s="109">
        <v>124</v>
      </c>
      <c r="V32" s="109">
        <v>133</v>
      </c>
      <c r="W32" s="109">
        <v>109</v>
      </c>
      <c r="X32" s="109">
        <v>96</v>
      </c>
      <c r="Y32" s="109">
        <v>125</v>
      </c>
      <c r="Z32" s="109">
        <v>127</v>
      </c>
      <c r="AA32" s="109">
        <v>108</v>
      </c>
    </row>
    <row r="33" spans="1:27" ht="15" hidden="1" customHeight="1" outlineLevel="2">
      <c r="A33" s="135" t="s">
        <v>181</v>
      </c>
      <c r="B33" s="169"/>
      <c r="C33" s="18" t="s">
        <v>5</v>
      </c>
      <c r="D33" s="108">
        <v>45</v>
      </c>
      <c r="E33" s="109">
        <v>53</v>
      </c>
      <c r="F33" s="109">
        <v>56</v>
      </c>
      <c r="G33" s="109">
        <v>44</v>
      </c>
      <c r="H33" s="145">
        <v>48</v>
      </c>
      <c r="I33" s="109">
        <v>55</v>
      </c>
      <c r="J33" s="109">
        <v>63</v>
      </c>
      <c r="K33" s="109">
        <v>52</v>
      </c>
      <c r="L33" s="109">
        <v>54</v>
      </c>
      <c r="M33" s="109">
        <v>58</v>
      </c>
      <c r="N33" s="109">
        <v>45</v>
      </c>
      <c r="O33" s="109">
        <v>53</v>
      </c>
      <c r="P33" s="109">
        <v>46</v>
      </c>
      <c r="Q33" s="109">
        <v>45</v>
      </c>
      <c r="R33" s="109">
        <v>54</v>
      </c>
      <c r="S33" s="109">
        <v>40</v>
      </c>
      <c r="T33" s="109">
        <v>55</v>
      </c>
      <c r="U33" s="109">
        <v>38</v>
      </c>
      <c r="V33" s="109">
        <v>49</v>
      </c>
      <c r="W33" s="109">
        <v>47</v>
      </c>
      <c r="X33" s="109">
        <v>52</v>
      </c>
      <c r="Y33" s="109">
        <v>57</v>
      </c>
      <c r="Z33" s="109">
        <v>65</v>
      </c>
      <c r="AA33" s="109">
        <v>52</v>
      </c>
    </row>
    <row r="34" spans="1:27" ht="15" hidden="1" customHeight="1" outlineLevel="2">
      <c r="A34" s="135" t="s">
        <v>182</v>
      </c>
      <c r="B34" s="169"/>
      <c r="C34" s="18" t="s">
        <v>6</v>
      </c>
      <c r="D34" s="108">
        <v>11</v>
      </c>
      <c r="E34" s="109">
        <v>17</v>
      </c>
      <c r="F34" s="109">
        <v>11</v>
      </c>
      <c r="G34" s="109">
        <v>14</v>
      </c>
      <c r="H34" s="145">
        <v>21</v>
      </c>
      <c r="I34" s="109">
        <v>21</v>
      </c>
      <c r="J34" s="109">
        <v>12</v>
      </c>
      <c r="K34" s="109">
        <v>11</v>
      </c>
      <c r="L34" s="109">
        <v>13</v>
      </c>
      <c r="M34" s="109">
        <v>15</v>
      </c>
      <c r="N34" s="109">
        <v>19</v>
      </c>
      <c r="O34" s="109">
        <v>15</v>
      </c>
      <c r="P34" s="109">
        <v>13</v>
      </c>
      <c r="Q34" s="109">
        <v>15</v>
      </c>
      <c r="R34" s="109">
        <v>16</v>
      </c>
      <c r="S34" s="109">
        <v>16</v>
      </c>
      <c r="T34" s="109">
        <v>17</v>
      </c>
      <c r="U34" s="109">
        <v>27</v>
      </c>
      <c r="V34" s="109">
        <v>20</v>
      </c>
      <c r="W34" s="109">
        <v>19</v>
      </c>
      <c r="X34" s="109">
        <v>5</v>
      </c>
      <c r="Y34" s="109">
        <v>22</v>
      </c>
      <c r="Z34" s="109">
        <v>19</v>
      </c>
      <c r="AA34" s="109">
        <v>18</v>
      </c>
    </row>
    <row r="35" spans="1:27" ht="15" hidden="1" customHeight="1" outlineLevel="2">
      <c r="A35" s="135" t="s">
        <v>183</v>
      </c>
      <c r="B35" s="169"/>
      <c r="C35" s="18" t="s">
        <v>7</v>
      </c>
      <c r="D35" s="108">
        <v>31</v>
      </c>
      <c r="E35" s="109">
        <v>32</v>
      </c>
      <c r="F35" s="109">
        <v>45</v>
      </c>
      <c r="G35" s="109">
        <v>32</v>
      </c>
      <c r="H35" s="145">
        <v>38</v>
      </c>
      <c r="I35" s="109">
        <v>43</v>
      </c>
      <c r="J35" s="109">
        <v>47</v>
      </c>
      <c r="K35" s="109">
        <v>46</v>
      </c>
      <c r="L35" s="109">
        <v>33</v>
      </c>
      <c r="M35" s="109">
        <v>56</v>
      </c>
      <c r="N35" s="109">
        <v>45</v>
      </c>
      <c r="O35" s="109">
        <v>43</v>
      </c>
      <c r="P35" s="109">
        <v>38</v>
      </c>
      <c r="Q35" s="109">
        <v>36</v>
      </c>
      <c r="R35" s="109">
        <v>36</v>
      </c>
      <c r="S35" s="109">
        <v>41</v>
      </c>
      <c r="T35" s="109">
        <v>37</v>
      </c>
      <c r="U35" s="109">
        <v>47</v>
      </c>
      <c r="V35" s="109">
        <v>45</v>
      </c>
      <c r="W35" s="109">
        <v>31</v>
      </c>
      <c r="X35" s="109">
        <v>31</v>
      </c>
      <c r="Y35" s="109">
        <v>36</v>
      </c>
      <c r="Z35" s="109">
        <v>38</v>
      </c>
      <c r="AA35" s="109">
        <v>34</v>
      </c>
    </row>
    <row r="36" spans="1:27" ht="15" hidden="1" customHeight="1" outlineLevel="2">
      <c r="A36" s="135" t="s">
        <v>184</v>
      </c>
      <c r="B36" s="169"/>
      <c r="C36" s="18" t="s">
        <v>8</v>
      </c>
      <c r="D36" s="108">
        <v>24</v>
      </c>
      <c r="E36" s="109">
        <v>19</v>
      </c>
      <c r="F36" s="109">
        <v>24</v>
      </c>
      <c r="G36" s="109">
        <v>29</v>
      </c>
      <c r="H36" s="145">
        <v>22</v>
      </c>
      <c r="I36" s="109">
        <v>24</v>
      </c>
      <c r="J36" s="109">
        <v>22</v>
      </c>
      <c r="K36" s="109">
        <v>25</v>
      </c>
      <c r="L36" s="109">
        <v>8</v>
      </c>
      <c r="M36" s="109">
        <v>24</v>
      </c>
      <c r="N36" s="109">
        <v>24</v>
      </c>
      <c r="O36" s="109">
        <v>18</v>
      </c>
      <c r="P36" s="109">
        <v>26</v>
      </c>
      <c r="Q36" s="109">
        <v>22</v>
      </c>
      <c r="R36" s="109">
        <v>12</v>
      </c>
      <c r="S36" s="109">
        <v>8</v>
      </c>
      <c r="T36" s="109">
        <v>11</v>
      </c>
      <c r="U36" s="109">
        <v>12</v>
      </c>
      <c r="V36" s="109">
        <v>19</v>
      </c>
      <c r="W36" s="109">
        <v>12</v>
      </c>
      <c r="X36" s="109">
        <v>8</v>
      </c>
      <c r="Y36" s="109">
        <v>10</v>
      </c>
      <c r="Z36" s="109">
        <v>5</v>
      </c>
      <c r="AA36" s="109">
        <v>4</v>
      </c>
    </row>
    <row r="37" spans="1:27" ht="14.25" customHeight="1">
      <c r="A37" s="135" t="s">
        <v>166</v>
      </c>
      <c r="B37" s="169"/>
      <c r="C37" s="19"/>
      <c r="D37" s="104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</row>
    <row r="38" spans="1:27" ht="15" customHeight="1">
      <c r="A38" s="135" t="s">
        <v>166</v>
      </c>
      <c r="B38" s="169"/>
      <c r="C38" s="26" t="s">
        <v>15</v>
      </c>
      <c r="D38" s="110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</row>
    <row r="39" spans="1:27" ht="15" customHeight="1">
      <c r="A39" s="135" t="s">
        <v>185</v>
      </c>
      <c r="B39" s="169"/>
      <c r="C39" s="15" t="s">
        <v>3</v>
      </c>
      <c r="D39" s="112">
        <f t="shared" ref="D39:H44" si="52">D47</f>
        <v>457</v>
      </c>
      <c r="E39" s="113">
        <f t="shared" si="52"/>
        <v>511</v>
      </c>
      <c r="F39" s="113">
        <f t="shared" si="52"/>
        <v>468</v>
      </c>
      <c r="G39" s="113">
        <f t="shared" si="52"/>
        <v>469</v>
      </c>
      <c r="H39" s="102">
        <f>H47</f>
        <v>550</v>
      </c>
      <c r="I39" s="116">
        <f t="shared" ref="I39:K39" si="53">I47</f>
        <v>510</v>
      </c>
      <c r="J39" s="113">
        <f t="shared" si="53"/>
        <v>485</v>
      </c>
      <c r="K39" s="113">
        <f t="shared" si="53"/>
        <v>363</v>
      </c>
      <c r="L39" s="113">
        <f t="shared" ref="L39:T39" si="54">L47</f>
        <v>437</v>
      </c>
      <c r="M39" s="113">
        <f t="shared" si="54"/>
        <v>470</v>
      </c>
      <c r="N39" s="113">
        <f t="shared" si="54"/>
        <v>531</v>
      </c>
      <c r="O39" s="113">
        <f t="shared" si="54"/>
        <v>427</v>
      </c>
      <c r="P39" s="113">
        <f t="shared" si="54"/>
        <v>527</v>
      </c>
      <c r="Q39" s="113">
        <f t="shared" si="54"/>
        <v>501</v>
      </c>
      <c r="R39" s="113">
        <f t="shared" si="54"/>
        <v>359</v>
      </c>
      <c r="S39" s="113">
        <f t="shared" si="54"/>
        <v>471</v>
      </c>
      <c r="T39" s="113">
        <f t="shared" si="54"/>
        <v>413</v>
      </c>
      <c r="U39" s="113">
        <f t="shared" ref="U39:W39" si="55">U47</f>
        <v>465</v>
      </c>
      <c r="V39" s="113">
        <f t="shared" si="55"/>
        <v>450</v>
      </c>
      <c r="W39" s="113">
        <f t="shared" si="55"/>
        <v>377</v>
      </c>
      <c r="X39" s="113">
        <f t="shared" ref="X39" si="56">X47</f>
        <v>378</v>
      </c>
      <c r="Y39" s="113">
        <f t="shared" ref="Y39:Y44" si="57">Y47</f>
        <v>370</v>
      </c>
      <c r="Z39" s="113">
        <f t="shared" ref="Z39:AA44" si="58">Z47</f>
        <v>455</v>
      </c>
      <c r="AA39" s="113">
        <f t="shared" si="58"/>
        <v>421</v>
      </c>
    </row>
    <row r="40" spans="1:27" ht="15" customHeight="1">
      <c r="A40" s="135" t="s">
        <v>186</v>
      </c>
      <c r="B40" s="169"/>
      <c r="C40" s="17" t="s">
        <v>4</v>
      </c>
      <c r="D40" s="112">
        <f t="shared" si="52"/>
        <v>66</v>
      </c>
      <c r="E40" s="113">
        <f t="shared" si="52"/>
        <v>45</v>
      </c>
      <c r="F40" s="113">
        <f t="shared" si="52"/>
        <v>33</v>
      </c>
      <c r="G40" s="113">
        <f t="shared" si="52"/>
        <v>57</v>
      </c>
      <c r="H40" s="112">
        <f t="shared" si="52"/>
        <v>46</v>
      </c>
      <c r="I40" s="116">
        <f t="shared" ref="I40:K40" si="59">I48</f>
        <v>46</v>
      </c>
      <c r="J40" s="113">
        <f t="shared" si="59"/>
        <v>37</v>
      </c>
      <c r="K40" s="113">
        <f t="shared" si="59"/>
        <v>34</v>
      </c>
      <c r="L40" s="113">
        <f t="shared" ref="L40:T40" si="60">L48</f>
        <v>53</v>
      </c>
      <c r="M40" s="113">
        <f t="shared" si="60"/>
        <v>56</v>
      </c>
      <c r="N40" s="113">
        <f t="shared" si="60"/>
        <v>45</v>
      </c>
      <c r="O40" s="113">
        <f t="shared" si="60"/>
        <v>43</v>
      </c>
      <c r="P40" s="113">
        <f t="shared" si="60"/>
        <v>69</v>
      </c>
      <c r="Q40" s="113">
        <f t="shared" si="60"/>
        <v>38</v>
      </c>
      <c r="R40" s="113">
        <f t="shared" si="60"/>
        <v>34</v>
      </c>
      <c r="S40" s="113">
        <f t="shared" si="60"/>
        <v>50</v>
      </c>
      <c r="T40" s="113">
        <f t="shared" si="60"/>
        <v>34</v>
      </c>
      <c r="U40" s="113">
        <f t="shared" ref="U40:W40" si="61">U48</f>
        <v>38</v>
      </c>
      <c r="V40" s="113">
        <f t="shared" si="61"/>
        <v>44</v>
      </c>
      <c r="W40" s="113">
        <f t="shared" si="61"/>
        <v>30</v>
      </c>
      <c r="X40" s="113">
        <f t="shared" ref="X40" si="62">X48</f>
        <v>60</v>
      </c>
      <c r="Y40" s="113">
        <f t="shared" si="57"/>
        <v>30</v>
      </c>
      <c r="Z40" s="113">
        <f t="shared" si="58"/>
        <v>36</v>
      </c>
      <c r="AA40" s="113">
        <f t="shared" si="58"/>
        <v>47</v>
      </c>
    </row>
    <row r="41" spans="1:27" ht="15" customHeight="1">
      <c r="A41" s="135" t="s">
        <v>187</v>
      </c>
      <c r="B41" s="169"/>
      <c r="C41" s="18" t="s">
        <v>5</v>
      </c>
      <c r="D41" s="112">
        <f t="shared" si="52"/>
        <v>10</v>
      </c>
      <c r="E41" s="113">
        <f t="shared" si="52"/>
        <v>9</v>
      </c>
      <c r="F41" s="113">
        <f t="shared" si="52"/>
        <v>8</v>
      </c>
      <c r="G41" s="113">
        <f t="shared" si="52"/>
        <v>12</v>
      </c>
      <c r="H41" s="112">
        <f t="shared" si="52"/>
        <v>12</v>
      </c>
      <c r="I41" s="116">
        <f t="shared" ref="I41:K41" si="63">I49</f>
        <v>12</v>
      </c>
      <c r="J41" s="113">
        <f t="shared" si="63"/>
        <v>10</v>
      </c>
      <c r="K41" s="113">
        <f t="shared" si="63"/>
        <v>8</v>
      </c>
      <c r="L41" s="113">
        <f t="shared" ref="L41:T41" si="64">L49</f>
        <v>15</v>
      </c>
      <c r="M41" s="113">
        <f t="shared" si="64"/>
        <v>9</v>
      </c>
      <c r="N41" s="113">
        <f t="shared" si="64"/>
        <v>11</v>
      </c>
      <c r="O41" s="113">
        <f t="shared" si="64"/>
        <v>14</v>
      </c>
      <c r="P41" s="113">
        <f t="shared" si="64"/>
        <v>17</v>
      </c>
      <c r="Q41" s="113">
        <f t="shared" si="64"/>
        <v>9</v>
      </c>
      <c r="R41" s="113">
        <f t="shared" si="64"/>
        <v>11</v>
      </c>
      <c r="S41" s="113">
        <f t="shared" si="64"/>
        <v>10</v>
      </c>
      <c r="T41" s="113">
        <f t="shared" si="64"/>
        <v>12</v>
      </c>
      <c r="U41" s="113">
        <f t="shared" ref="U41:W41" si="65">U49</f>
        <v>8</v>
      </c>
      <c r="V41" s="113">
        <f t="shared" si="65"/>
        <v>20</v>
      </c>
      <c r="W41" s="113">
        <f t="shared" si="65"/>
        <v>6</v>
      </c>
      <c r="X41" s="113">
        <f t="shared" ref="X41" si="66">X49</f>
        <v>9</v>
      </c>
      <c r="Y41" s="113">
        <f t="shared" si="57"/>
        <v>13</v>
      </c>
      <c r="Z41" s="113">
        <f t="shared" si="58"/>
        <v>14</v>
      </c>
      <c r="AA41" s="113">
        <f t="shared" si="58"/>
        <v>14</v>
      </c>
    </row>
    <row r="42" spans="1:27" ht="15" customHeight="1">
      <c r="A42" s="135" t="s">
        <v>188</v>
      </c>
      <c r="B42" s="169"/>
      <c r="C42" s="18" t="s">
        <v>6</v>
      </c>
      <c r="D42" s="112">
        <f t="shared" si="52"/>
        <v>45</v>
      </c>
      <c r="E42" s="113">
        <f t="shared" si="52"/>
        <v>20</v>
      </c>
      <c r="F42" s="113">
        <f t="shared" si="52"/>
        <v>18</v>
      </c>
      <c r="G42" s="113">
        <f t="shared" si="52"/>
        <v>36</v>
      </c>
      <c r="H42" s="112">
        <f t="shared" si="52"/>
        <v>16</v>
      </c>
      <c r="I42" s="116">
        <f t="shared" ref="I42:K42" si="67">I50</f>
        <v>24</v>
      </c>
      <c r="J42" s="113">
        <f t="shared" si="67"/>
        <v>16</v>
      </c>
      <c r="K42" s="113">
        <f t="shared" si="67"/>
        <v>17</v>
      </c>
      <c r="L42" s="113">
        <f t="shared" ref="L42:T42" si="68">L50</f>
        <v>18</v>
      </c>
      <c r="M42" s="113">
        <f t="shared" si="68"/>
        <v>35</v>
      </c>
      <c r="N42" s="113">
        <f t="shared" si="68"/>
        <v>22</v>
      </c>
      <c r="O42" s="113">
        <f t="shared" si="68"/>
        <v>22</v>
      </c>
      <c r="P42" s="113">
        <f t="shared" si="68"/>
        <v>42</v>
      </c>
      <c r="Q42" s="113">
        <f t="shared" si="68"/>
        <v>18</v>
      </c>
      <c r="R42" s="113">
        <f t="shared" si="68"/>
        <v>10</v>
      </c>
      <c r="S42" s="113">
        <f t="shared" si="68"/>
        <v>30</v>
      </c>
      <c r="T42" s="113">
        <f t="shared" si="68"/>
        <v>11</v>
      </c>
      <c r="U42" s="113">
        <f t="shared" ref="U42:W42" si="69">U50</f>
        <v>16</v>
      </c>
      <c r="V42" s="113">
        <f t="shared" si="69"/>
        <v>10</v>
      </c>
      <c r="W42" s="113">
        <f t="shared" si="69"/>
        <v>10</v>
      </c>
      <c r="X42" s="113">
        <f t="shared" ref="X42" si="70">X50</f>
        <v>41</v>
      </c>
      <c r="Y42" s="113">
        <f t="shared" si="57"/>
        <v>6</v>
      </c>
      <c r="Z42" s="113">
        <f t="shared" si="58"/>
        <v>8</v>
      </c>
      <c r="AA42" s="113">
        <f t="shared" si="58"/>
        <v>18</v>
      </c>
    </row>
    <row r="43" spans="1:27" ht="15" customHeight="1">
      <c r="A43" s="135" t="s">
        <v>189</v>
      </c>
      <c r="B43" s="169"/>
      <c r="C43" s="18" t="s">
        <v>7</v>
      </c>
      <c r="D43" s="112">
        <f t="shared" si="52"/>
        <v>11</v>
      </c>
      <c r="E43" s="113">
        <f t="shared" si="52"/>
        <v>15</v>
      </c>
      <c r="F43" s="113">
        <f t="shared" si="52"/>
        <v>7</v>
      </c>
      <c r="G43" s="113">
        <f t="shared" si="52"/>
        <v>8</v>
      </c>
      <c r="H43" s="112">
        <f t="shared" si="52"/>
        <v>18</v>
      </c>
      <c r="I43" s="116">
        <f t="shared" ref="I43:K43" si="71">I51</f>
        <v>10</v>
      </c>
      <c r="J43" s="113">
        <f t="shared" si="71"/>
        <v>11</v>
      </c>
      <c r="K43" s="113">
        <f t="shared" si="71"/>
        <v>9</v>
      </c>
      <c r="L43" s="113">
        <f t="shared" ref="L43:T43" si="72">L51</f>
        <v>19</v>
      </c>
      <c r="M43" s="113">
        <f t="shared" si="72"/>
        <v>11</v>
      </c>
      <c r="N43" s="113">
        <f t="shared" si="72"/>
        <v>12</v>
      </c>
      <c r="O43" s="113">
        <f t="shared" si="72"/>
        <v>7</v>
      </c>
      <c r="P43" s="113">
        <f t="shared" si="72"/>
        <v>10</v>
      </c>
      <c r="Q43" s="113">
        <f t="shared" si="72"/>
        <v>11</v>
      </c>
      <c r="R43" s="113">
        <f t="shared" si="72"/>
        <v>13</v>
      </c>
      <c r="S43" s="113">
        <f t="shared" si="72"/>
        <v>9</v>
      </c>
      <c r="T43" s="113">
        <f t="shared" si="72"/>
        <v>11</v>
      </c>
      <c r="U43" s="113">
        <f t="shared" ref="U43:W43" si="73">U51</f>
        <v>14</v>
      </c>
      <c r="V43" s="113">
        <f t="shared" si="73"/>
        <v>13</v>
      </c>
      <c r="W43" s="113">
        <f t="shared" si="73"/>
        <v>14</v>
      </c>
      <c r="X43" s="113">
        <f t="shared" ref="X43" si="74">X51</f>
        <v>10</v>
      </c>
      <c r="Y43" s="113">
        <f t="shared" si="57"/>
        <v>11</v>
      </c>
      <c r="Z43" s="113">
        <f t="shared" si="58"/>
        <v>14</v>
      </c>
      <c r="AA43" s="113">
        <f t="shared" si="58"/>
        <v>14</v>
      </c>
    </row>
    <row r="44" spans="1:27" ht="15" customHeight="1">
      <c r="A44" s="135" t="s">
        <v>190</v>
      </c>
      <c r="B44" s="169"/>
      <c r="C44" s="18" t="s">
        <v>8</v>
      </c>
      <c r="D44" s="112">
        <f t="shared" si="52"/>
        <v>0</v>
      </c>
      <c r="E44" s="113">
        <f t="shared" si="52"/>
        <v>1</v>
      </c>
      <c r="F44" s="113">
        <f t="shared" si="52"/>
        <v>0</v>
      </c>
      <c r="G44" s="113">
        <f t="shared" si="52"/>
        <v>1</v>
      </c>
      <c r="H44" s="112">
        <f t="shared" si="52"/>
        <v>0</v>
      </c>
      <c r="I44" s="116">
        <f t="shared" ref="I44:K44" si="75">I52</f>
        <v>0</v>
      </c>
      <c r="J44" s="113">
        <f t="shared" si="75"/>
        <v>0</v>
      </c>
      <c r="K44" s="113">
        <f t="shared" si="75"/>
        <v>0</v>
      </c>
      <c r="L44" s="113">
        <f t="shared" ref="L44:T44" si="76">L52</f>
        <v>1</v>
      </c>
      <c r="M44" s="113">
        <f t="shared" si="76"/>
        <v>1</v>
      </c>
      <c r="N44" s="113">
        <f t="shared" si="76"/>
        <v>0</v>
      </c>
      <c r="O44" s="113">
        <f t="shared" si="76"/>
        <v>0</v>
      </c>
      <c r="P44" s="113">
        <f t="shared" si="76"/>
        <v>0</v>
      </c>
      <c r="Q44" s="113">
        <f t="shared" si="76"/>
        <v>0</v>
      </c>
      <c r="R44" s="113">
        <f t="shared" si="76"/>
        <v>0</v>
      </c>
      <c r="S44" s="113">
        <f t="shared" si="76"/>
        <v>1</v>
      </c>
      <c r="T44" s="113">
        <f t="shared" si="76"/>
        <v>0</v>
      </c>
      <c r="U44" s="113">
        <f t="shared" ref="U44:W44" si="77">U52</f>
        <v>0</v>
      </c>
      <c r="V44" s="113">
        <f t="shared" si="77"/>
        <v>1</v>
      </c>
      <c r="W44" s="113">
        <f t="shared" si="77"/>
        <v>0</v>
      </c>
      <c r="X44" s="113">
        <f t="shared" ref="X44" si="78">X52</f>
        <v>0</v>
      </c>
      <c r="Y44" s="113">
        <f t="shared" si="57"/>
        <v>0</v>
      </c>
      <c r="Z44" s="113">
        <f t="shared" si="58"/>
        <v>0</v>
      </c>
      <c r="AA44" s="113">
        <f t="shared" si="58"/>
        <v>1</v>
      </c>
    </row>
    <row r="45" spans="1:27" ht="15" customHeight="1" collapsed="1">
      <c r="A45" s="135" t="s">
        <v>166</v>
      </c>
      <c r="B45" s="169"/>
      <c r="C45" s="27" t="s">
        <v>10</v>
      </c>
      <c r="D45" s="114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</row>
    <row r="46" spans="1:27" ht="15" hidden="1" customHeight="1" outlineLevel="1" collapsed="1">
      <c r="A46" s="135" t="s">
        <v>166</v>
      </c>
      <c r="B46" s="169" t="s">
        <v>16</v>
      </c>
      <c r="C46" s="24" t="s">
        <v>17</v>
      </c>
      <c r="D46" s="106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</row>
    <row r="47" spans="1:27" ht="15" hidden="1" customHeight="1" outlineLevel="2">
      <c r="A47" s="135" t="s">
        <v>191</v>
      </c>
      <c r="B47" s="7"/>
      <c r="C47" s="15" t="s">
        <v>3</v>
      </c>
      <c r="D47" s="108">
        <v>457</v>
      </c>
      <c r="E47" s="109">
        <v>511</v>
      </c>
      <c r="F47" s="109">
        <v>468</v>
      </c>
      <c r="G47" s="109">
        <v>469</v>
      </c>
      <c r="H47" s="145">
        <v>550</v>
      </c>
      <c r="I47" s="109">
        <v>510</v>
      </c>
      <c r="J47" s="109">
        <v>485</v>
      </c>
      <c r="K47" s="109">
        <v>363</v>
      </c>
      <c r="L47" s="109">
        <v>437</v>
      </c>
      <c r="M47" s="109">
        <v>470</v>
      </c>
      <c r="N47" s="109">
        <v>531</v>
      </c>
      <c r="O47" s="109">
        <v>427</v>
      </c>
      <c r="P47" s="109">
        <v>527</v>
      </c>
      <c r="Q47" s="109">
        <v>501</v>
      </c>
      <c r="R47" s="109">
        <v>359</v>
      </c>
      <c r="S47" s="109">
        <v>471</v>
      </c>
      <c r="T47" s="145">
        <v>413</v>
      </c>
      <c r="U47" s="225">
        <v>465</v>
      </c>
      <c r="V47" s="120">
        <v>450</v>
      </c>
      <c r="W47" s="109">
        <v>377</v>
      </c>
      <c r="X47" s="109">
        <v>378</v>
      </c>
      <c r="Y47" s="109">
        <v>370</v>
      </c>
      <c r="Z47" s="109">
        <v>455</v>
      </c>
      <c r="AA47" s="109">
        <v>421</v>
      </c>
    </row>
    <row r="48" spans="1:27" ht="15" hidden="1" customHeight="1" outlineLevel="2">
      <c r="A48" s="135" t="s">
        <v>192</v>
      </c>
      <c r="B48" s="7"/>
      <c r="C48" s="17" t="s">
        <v>4</v>
      </c>
      <c r="D48" s="108">
        <v>66</v>
      </c>
      <c r="E48" s="109">
        <v>45</v>
      </c>
      <c r="F48" s="109">
        <v>33</v>
      </c>
      <c r="G48" s="109">
        <v>57</v>
      </c>
      <c r="H48" s="145">
        <v>46</v>
      </c>
      <c r="I48" s="109">
        <v>46</v>
      </c>
      <c r="J48" s="109">
        <v>37</v>
      </c>
      <c r="K48" s="109">
        <v>34</v>
      </c>
      <c r="L48" s="109">
        <v>53</v>
      </c>
      <c r="M48" s="109">
        <v>56</v>
      </c>
      <c r="N48" s="109">
        <v>45</v>
      </c>
      <c r="O48" s="109">
        <v>43</v>
      </c>
      <c r="P48" s="109">
        <v>69</v>
      </c>
      <c r="Q48" s="109">
        <v>38</v>
      </c>
      <c r="R48" s="109">
        <v>34</v>
      </c>
      <c r="S48" s="109">
        <v>50</v>
      </c>
      <c r="T48" s="145">
        <v>34</v>
      </c>
      <c r="U48" s="225">
        <v>38</v>
      </c>
      <c r="V48" s="120">
        <v>44</v>
      </c>
      <c r="W48" s="109">
        <v>30</v>
      </c>
      <c r="X48" s="109">
        <v>60</v>
      </c>
      <c r="Y48" s="109">
        <v>30</v>
      </c>
      <c r="Z48" s="109">
        <v>36</v>
      </c>
      <c r="AA48" s="109">
        <v>47</v>
      </c>
    </row>
    <row r="49" spans="1:27" ht="15" hidden="1" customHeight="1" outlineLevel="2">
      <c r="A49" s="135" t="s">
        <v>193</v>
      </c>
      <c r="B49" s="7"/>
      <c r="C49" s="18" t="s">
        <v>5</v>
      </c>
      <c r="D49" s="108">
        <v>10</v>
      </c>
      <c r="E49" s="109">
        <v>9</v>
      </c>
      <c r="F49" s="109">
        <v>8</v>
      </c>
      <c r="G49" s="109">
        <v>12</v>
      </c>
      <c r="H49" s="145">
        <v>12</v>
      </c>
      <c r="I49" s="109">
        <v>12</v>
      </c>
      <c r="J49" s="109">
        <v>10</v>
      </c>
      <c r="K49" s="109">
        <v>8</v>
      </c>
      <c r="L49" s="109">
        <v>15</v>
      </c>
      <c r="M49" s="109">
        <v>9</v>
      </c>
      <c r="N49" s="109">
        <v>11</v>
      </c>
      <c r="O49" s="109">
        <v>14</v>
      </c>
      <c r="P49" s="109">
        <v>17</v>
      </c>
      <c r="Q49" s="109">
        <v>9</v>
      </c>
      <c r="R49" s="109">
        <v>11</v>
      </c>
      <c r="S49" s="109">
        <v>10</v>
      </c>
      <c r="T49" s="145">
        <v>12</v>
      </c>
      <c r="U49" s="225">
        <v>8</v>
      </c>
      <c r="V49" s="120">
        <v>20</v>
      </c>
      <c r="W49" s="109">
        <v>6</v>
      </c>
      <c r="X49" s="109">
        <v>9</v>
      </c>
      <c r="Y49" s="109">
        <v>13</v>
      </c>
      <c r="Z49" s="109">
        <v>14</v>
      </c>
      <c r="AA49" s="109">
        <v>14</v>
      </c>
    </row>
    <row r="50" spans="1:27" ht="15" hidden="1" customHeight="1" outlineLevel="2">
      <c r="A50" s="135" t="s">
        <v>194</v>
      </c>
      <c r="B50" s="7"/>
      <c r="C50" s="18" t="s">
        <v>6</v>
      </c>
      <c r="D50" s="108">
        <v>45</v>
      </c>
      <c r="E50" s="109">
        <v>20</v>
      </c>
      <c r="F50" s="109">
        <v>18</v>
      </c>
      <c r="G50" s="109">
        <v>36</v>
      </c>
      <c r="H50" s="145">
        <v>16</v>
      </c>
      <c r="I50" s="109">
        <v>24</v>
      </c>
      <c r="J50" s="109">
        <v>16</v>
      </c>
      <c r="K50" s="109">
        <v>17</v>
      </c>
      <c r="L50" s="109">
        <v>18</v>
      </c>
      <c r="M50" s="109">
        <v>35</v>
      </c>
      <c r="N50" s="109">
        <v>22</v>
      </c>
      <c r="O50" s="109">
        <v>22</v>
      </c>
      <c r="P50" s="109">
        <v>42</v>
      </c>
      <c r="Q50" s="109">
        <v>18</v>
      </c>
      <c r="R50" s="109">
        <v>10</v>
      </c>
      <c r="S50" s="109">
        <v>30</v>
      </c>
      <c r="T50" s="145">
        <v>11</v>
      </c>
      <c r="U50" s="225">
        <v>16</v>
      </c>
      <c r="V50" s="120">
        <v>10</v>
      </c>
      <c r="W50" s="109">
        <v>10</v>
      </c>
      <c r="X50" s="109">
        <v>41</v>
      </c>
      <c r="Y50" s="109">
        <v>6</v>
      </c>
      <c r="Z50" s="109">
        <v>8</v>
      </c>
      <c r="AA50" s="109">
        <v>18</v>
      </c>
    </row>
    <row r="51" spans="1:27" ht="15" hidden="1" customHeight="1" outlineLevel="2">
      <c r="A51" s="135" t="s">
        <v>195</v>
      </c>
      <c r="B51" s="7"/>
      <c r="C51" s="18" t="s">
        <v>7</v>
      </c>
      <c r="D51" s="108">
        <v>11</v>
      </c>
      <c r="E51" s="109">
        <v>15</v>
      </c>
      <c r="F51" s="109">
        <v>7</v>
      </c>
      <c r="G51" s="109">
        <v>8</v>
      </c>
      <c r="H51" s="145">
        <v>18</v>
      </c>
      <c r="I51" s="109">
        <v>10</v>
      </c>
      <c r="J51" s="109">
        <v>11</v>
      </c>
      <c r="K51" s="109">
        <v>9</v>
      </c>
      <c r="L51" s="109">
        <v>19</v>
      </c>
      <c r="M51" s="109">
        <v>11</v>
      </c>
      <c r="N51" s="109">
        <v>12</v>
      </c>
      <c r="O51" s="109">
        <v>7</v>
      </c>
      <c r="P51" s="109">
        <v>10</v>
      </c>
      <c r="Q51" s="109">
        <v>11</v>
      </c>
      <c r="R51" s="109">
        <v>13</v>
      </c>
      <c r="S51" s="109">
        <v>9</v>
      </c>
      <c r="T51" s="145">
        <v>11</v>
      </c>
      <c r="U51" s="225">
        <v>14</v>
      </c>
      <c r="V51" s="120">
        <v>13</v>
      </c>
      <c r="W51" s="109">
        <v>14</v>
      </c>
      <c r="X51" s="109">
        <v>10</v>
      </c>
      <c r="Y51" s="109">
        <v>11</v>
      </c>
      <c r="Z51" s="109">
        <v>14</v>
      </c>
      <c r="AA51" s="109">
        <v>14</v>
      </c>
    </row>
    <row r="52" spans="1:27" ht="15" hidden="1" customHeight="1" outlineLevel="2">
      <c r="A52" s="135" t="s">
        <v>196</v>
      </c>
      <c r="B52" s="7"/>
      <c r="C52" s="18" t="s">
        <v>8</v>
      </c>
      <c r="D52" s="108">
        <v>0</v>
      </c>
      <c r="E52" s="109">
        <v>1</v>
      </c>
      <c r="F52" s="109">
        <v>0</v>
      </c>
      <c r="G52" s="109">
        <v>1</v>
      </c>
      <c r="H52" s="145">
        <v>0</v>
      </c>
      <c r="I52" s="109">
        <v>0</v>
      </c>
      <c r="J52" s="109">
        <v>0</v>
      </c>
      <c r="K52" s="109">
        <v>0</v>
      </c>
      <c r="L52" s="109">
        <v>1</v>
      </c>
      <c r="M52" s="109">
        <v>1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1</v>
      </c>
      <c r="T52" s="145">
        <v>0</v>
      </c>
      <c r="U52" s="225">
        <v>0</v>
      </c>
      <c r="V52" s="120">
        <v>1</v>
      </c>
      <c r="W52" s="109">
        <v>0</v>
      </c>
      <c r="X52" s="109">
        <v>0</v>
      </c>
      <c r="Y52" s="109">
        <v>0</v>
      </c>
      <c r="Z52" s="109">
        <v>0</v>
      </c>
      <c r="AA52" s="109">
        <v>1</v>
      </c>
    </row>
    <row r="53" spans="1:27" ht="15" customHeight="1">
      <c r="A53" s="135" t="s">
        <v>166</v>
      </c>
      <c r="B53" s="7"/>
      <c r="C53" s="28"/>
      <c r="D53" s="104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</row>
    <row r="54" spans="1:27" ht="15" customHeight="1">
      <c r="A54" s="135" t="s">
        <v>166</v>
      </c>
      <c r="B54" s="169"/>
      <c r="C54" s="21" t="s">
        <v>18</v>
      </c>
      <c r="D54" s="115"/>
      <c r="E54" s="107"/>
      <c r="F54" s="107"/>
      <c r="G54" s="107"/>
      <c r="H54" s="146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</row>
    <row r="55" spans="1:27" ht="15" customHeight="1">
      <c r="A55" s="135" t="s">
        <v>197</v>
      </c>
      <c r="B55" s="169"/>
      <c r="C55" s="15" t="s">
        <v>3</v>
      </c>
      <c r="D55" s="102">
        <f t="shared" ref="D55:H60" si="79">D63+D70</f>
        <v>1433</v>
      </c>
      <c r="E55" s="103">
        <f t="shared" si="79"/>
        <v>1674</v>
      </c>
      <c r="F55" s="103">
        <f t="shared" si="79"/>
        <v>1680</v>
      </c>
      <c r="G55" s="103">
        <f t="shared" si="79"/>
        <v>1657</v>
      </c>
      <c r="H55" s="102">
        <f>H63+H70</f>
        <v>1659</v>
      </c>
      <c r="I55" s="119">
        <f t="shared" ref="I55:K55" si="80">I63+I70</f>
        <v>1667</v>
      </c>
      <c r="J55" s="103">
        <f t="shared" si="80"/>
        <v>1511</v>
      </c>
      <c r="K55" s="103">
        <f t="shared" si="80"/>
        <v>1552</v>
      </c>
      <c r="L55" s="103">
        <f t="shared" ref="L55:T55" si="81">L63+L70</f>
        <v>1410</v>
      </c>
      <c r="M55" s="103">
        <f t="shared" si="81"/>
        <v>1575</v>
      </c>
      <c r="N55" s="103">
        <f t="shared" si="81"/>
        <v>1572</v>
      </c>
      <c r="O55" s="103">
        <f t="shared" si="81"/>
        <v>1521</v>
      </c>
      <c r="P55" s="103">
        <f t="shared" si="81"/>
        <v>1669</v>
      </c>
      <c r="Q55" s="103">
        <f t="shared" si="81"/>
        <v>1773</v>
      </c>
      <c r="R55" s="103">
        <f t="shared" si="81"/>
        <v>1552</v>
      </c>
      <c r="S55" s="103">
        <f t="shared" si="81"/>
        <v>1636</v>
      </c>
      <c r="T55" s="103">
        <f t="shared" si="81"/>
        <v>1629</v>
      </c>
      <c r="U55" s="103">
        <f t="shared" ref="U55:W55" si="82">U63+U70</f>
        <v>1479</v>
      </c>
      <c r="V55" s="103">
        <f t="shared" si="82"/>
        <v>1561</v>
      </c>
      <c r="W55" s="103">
        <f t="shared" si="82"/>
        <v>1388</v>
      </c>
      <c r="X55" s="103">
        <f t="shared" ref="X55" si="83">X63+X70</f>
        <v>1607</v>
      </c>
      <c r="Y55" s="103">
        <f t="shared" ref="Y55:Y60" si="84">Y63+Y70</f>
        <v>1548</v>
      </c>
      <c r="Z55" s="103">
        <f t="shared" ref="Z55:AA60" si="85">Z63+Z70</f>
        <v>1880</v>
      </c>
      <c r="AA55" s="103">
        <f t="shared" si="85"/>
        <v>1422</v>
      </c>
    </row>
    <row r="56" spans="1:27" ht="15" customHeight="1">
      <c r="A56" s="135" t="s">
        <v>198</v>
      </c>
      <c r="B56" s="169"/>
      <c r="C56" s="17" t="s">
        <v>4</v>
      </c>
      <c r="D56" s="102">
        <f t="shared" si="79"/>
        <v>113</v>
      </c>
      <c r="E56" s="103">
        <f t="shared" si="79"/>
        <v>113</v>
      </c>
      <c r="F56" s="103">
        <f t="shared" si="79"/>
        <v>151</v>
      </c>
      <c r="G56" s="103">
        <f t="shared" si="79"/>
        <v>136</v>
      </c>
      <c r="H56" s="102">
        <f t="shared" si="79"/>
        <v>142</v>
      </c>
      <c r="I56" s="119">
        <f t="shared" ref="I56:K56" si="86">I64+I71</f>
        <v>153</v>
      </c>
      <c r="J56" s="103">
        <f t="shared" si="86"/>
        <v>115</v>
      </c>
      <c r="K56" s="103">
        <f t="shared" si="86"/>
        <v>121</v>
      </c>
      <c r="L56" s="103">
        <f t="shared" ref="L56:T56" si="87">L64+L71</f>
        <v>164</v>
      </c>
      <c r="M56" s="103">
        <f t="shared" si="87"/>
        <v>140</v>
      </c>
      <c r="N56" s="103">
        <f t="shared" si="87"/>
        <v>160</v>
      </c>
      <c r="O56" s="103">
        <f t="shared" si="87"/>
        <v>127</v>
      </c>
      <c r="P56" s="103">
        <f t="shared" si="87"/>
        <v>154</v>
      </c>
      <c r="Q56" s="103">
        <f t="shared" si="87"/>
        <v>181</v>
      </c>
      <c r="R56" s="103">
        <f t="shared" si="87"/>
        <v>143</v>
      </c>
      <c r="S56" s="103">
        <f t="shared" si="87"/>
        <v>145</v>
      </c>
      <c r="T56" s="103">
        <f t="shared" si="87"/>
        <v>126</v>
      </c>
      <c r="U56" s="103">
        <f t="shared" ref="U56:W56" si="88">U64+U71</f>
        <v>119</v>
      </c>
      <c r="V56" s="103">
        <f t="shared" si="88"/>
        <v>119</v>
      </c>
      <c r="W56" s="103">
        <f t="shared" si="88"/>
        <v>124</v>
      </c>
      <c r="X56" s="103">
        <f t="shared" ref="X56" si="89">X64+X71</f>
        <v>123</v>
      </c>
      <c r="Y56" s="103">
        <f t="shared" si="84"/>
        <v>107</v>
      </c>
      <c r="Z56" s="103">
        <f t="shared" si="85"/>
        <v>126</v>
      </c>
      <c r="AA56" s="103">
        <f t="shared" si="85"/>
        <v>109</v>
      </c>
    </row>
    <row r="57" spans="1:27" ht="15" customHeight="1">
      <c r="A57" s="135" t="s">
        <v>199</v>
      </c>
      <c r="B57" s="169"/>
      <c r="C57" s="18" t="s">
        <v>5</v>
      </c>
      <c r="D57" s="102">
        <f t="shared" si="79"/>
        <v>56</v>
      </c>
      <c r="E57" s="103">
        <f t="shared" si="79"/>
        <v>60</v>
      </c>
      <c r="F57" s="103">
        <f t="shared" si="79"/>
        <v>64</v>
      </c>
      <c r="G57" s="103">
        <f t="shared" si="79"/>
        <v>70</v>
      </c>
      <c r="H57" s="102">
        <f t="shared" si="79"/>
        <v>59</v>
      </c>
      <c r="I57" s="119">
        <f t="shared" ref="I57:K57" si="90">I65+I72</f>
        <v>83</v>
      </c>
      <c r="J57" s="103">
        <f t="shared" si="90"/>
        <v>62</v>
      </c>
      <c r="K57" s="103">
        <f t="shared" si="90"/>
        <v>63</v>
      </c>
      <c r="L57" s="103">
        <f t="shared" ref="L57:T57" si="91">L65+L72</f>
        <v>59</v>
      </c>
      <c r="M57" s="103">
        <f t="shared" si="91"/>
        <v>57</v>
      </c>
      <c r="N57" s="103">
        <f t="shared" si="91"/>
        <v>57</v>
      </c>
      <c r="O57" s="103">
        <f t="shared" si="91"/>
        <v>54</v>
      </c>
      <c r="P57" s="103">
        <f t="shared" si="91"/>
        <v>61</v>
      </c>
      <c r="Q57" s="103">
        <f t="shared" si="91"/>
        <v>82</v>
      </c>
      <c r="R57" s="103">
        <f t="shared" si="91"/>
        <v>48</v>
      </c>
      <c r="S57" s="103">
        <f t="shared" si="91"/>
        <v>52</v>
      </c>
      <c r="T57" s="103">
        <f t="shared" si="91"/>
        <v>48</v>
      </c>
      <c r="U57" s="103">
        <f t="shared" ref="U57:W57" si="92">U65+U72</f>
        <v>64</v>
      </c>
      <c r="V57" s="103">
        <f t="shared" si="92"/>
        <v>65</v>
      </c>
      <c r="W57" s="103">
        <f t="shared" si="92"/>
        <v>53</v>
      </c>
      <c r="X57" s="103">
        <f t="shared" ref="X57" si="93">X65+X72</f>
        <v>56</v>
      </c>
      <c r="Y57" s="103">
        <f t="shared" si="84"/>
        <v>57</v>
      </c>
      <c r="Z57" s="103">
        <f t="shared" si="85"/>
        <v>49</v>
      </c>
      <c r="AA57" s="103">
        <f t="shared" si="85"/>
        <v>51</v>
      </c>
    </row>
    <row r="58" spans="1:27" ht="15" customHeight="1">
      <c r="A58" s="135" t="s">
        <v>200</v>
      </c>
      <c r="B58" s="169"/>
      <c r="C58" s="18" t="s">
        <v>6</v>
      </c>
      <c r="D58" s="102">
        <f t="shared" si="79"/>
        <v>15</v>
      </c>
      <c r="E58" s="103">
        <f t="shared" si="79"/>
        <v>10</v>
      </c>
      <c r="F58" s="103">
        <f t="shared" si="79"/>
        <v>26</v>
      </c>
      <c r="G58" s="103">
        <f t="shared" si="79"/>
        <v>6</v>
      </c>
      <c r="H58" s="102">
        <f t="shared" si="79"/>
        <v>19</v>
      </c>
      <c r="I58" s="119">
        <f t="shared" ref="I58:K58" si="94">I66+I73</f>
        <v>14</v>
      </c>
      <c r="J58" s="103">
        <f t="shared" si="94"/>
        <v>12</v>
      </c>
      <c r="K58" s="103">
        <f t="shared" si="94"/>
        <v>14</v>
      </c>
      <c r="L58" s="103">
        <f t="shared" ref="L58:T58" si="95">L66+L73</f>
        <v>37</v>
      </c>
      <c r="M58" s="103">
        <f t="shared" si="95"/>
        <v>27</v>
      </c>
      <c r="N58" s="103">
        <f t="shared" si="95"/>
        <v>45</v>
      </c>
      <c r="O58" s="103">
        <f t="shared" si="95"/>
        <v>22</v>
      </c>
      <c r="P58" s="103">
        <f t="shared" si="95"/>
        <v>26</v>
      </c>
      <c r="Q58" s="103">
        <f t="shared" si="95"/>
        <v>43</v>
      </c>
      <c r="R58" s="103">
        <f t="shared" si="95"/>
        <v>20</v>
      </c>
      <c r="S58" s="103">
        <f t="shared" si="95"/>
        <v>23</v>
      </c>
      <c r="T58" s="103">
        <f t="shared" si="95"/>
        <v>16</v>
      </c>
      <c r="U58" s="103">
        <f t="shared" ref="U58:W58" si="96">U66+U73</f>
        <v>17</v>
      </c>
      <c r="V58" s="103">
        <f t="shared" si="96"/>
        <v>12</v>
      </c>
      <c r="W58" s="103">
        <f t="shared" si="96"/>
        <v>25</v>
      </c>
      <c r="X58" s="103">
        <f t="shared" ref="X58" si="97">X66+X73</f>
        <v>16</v>
      </c>
      <c r="Y58" s="103">
        <f t="shared" si="84"/>
        <v>14</v>
      </c>
      <c r="Z58" s="103">
        <f t="shared" si="85"/>
        <v>30</v>
      </c>
      <c r="AA58" s="103">
        <f t="shared" si="85"/>
        <v>9</v>
      </c>
    </row>
    <row r="59" spans="1:27" ht="15" customHeight="1">
      <c r="A59" s="135" t="s">
        <v>201</v>
      </c>
      <c r="B59" s="169"/>
      <c r="C59" s="18" t="s">
        <v>7</v>
      </c>
      <c r="D59" s="102">
        <f t="shared" si="79"/>
        <v>33</v>
      </c>
      <c r="E59" s="103">
        <f t="shared" si="79"/>
        <v>36</v>
      </c>
      <c r="F59" s="103">
        <f t="shared" si="79"/>
        <v>49</v>
      </c>
      <c r="G59" s="103">
        <f t="shared" si="79"/>
        <v>49</v>
      </c>
      <c r="H59" s="102">
        <f t="shared" si="79"/>
        <v>57</v>
      </c>
      <c r="I59" s="119">
        <f t="shared" ref="I59:K59" si="98">I67+I74</f>
        <v>41</v>
      </c>
      <c r="J59" s="103">
        <f t="shared" si="98"/>
        <v>25</v>
      </c>
      <c r="K59" s="103">
        <f t="shared" si="98"/>
        <v>35</v>
      </c>
      <c r="L59" s="103">
        <f t="shared" ref="L59:T59" si="99">L67+L74</f>
        <v>54</v>
      </c>
      <c r="M59" s="103">
        <f t="shared" si="99"/>
        <v>49</v>
      </c>
      <c r="N59" s="103">
        <f t="shared" si="99"/>
        <v>53</v>
      </c>
      <c r="O59" s="103">
        <f t="shared" si="99"/>
        <v>43</v>
      </c>
      <c r="P59" s="103">
        <f t="shared" si="99"/>
        <v>59</v>
      </c>
      <c r="Q59" s="103">
        <f t="shared" si="99"/>
        <v>34</v>
      </c>
      <c r="R59" s="103">
        <f t="shared" si="99"/>
        <v>64</v>
      </c>
      <c r="S59" s="103">
        <f t="shared" si="99"/>
        <v>52</v>
      </c>
      <c r="T59" s="103">
        <f t="shared" si="99"/>
        <v>50</v>
      </c>
      <c r="U59" s="103">
        <f t="shared" ref="U59:W59" si="100">U67+U74</f>
        <v>25</v>
      </c>
      <c r="V59" s="103">
        <f t="shared" si="100"/>
        <v>32</v>
      </c>
      <c r="W59" s="103">
        <f t="shared" si="100"/>
        <v>44</v>
      </c>
      <c r="X59" s="103">
        <f t="shared" ref="X59" si="101">X67+X74</f>
        <v>42</v>
      </c>
      <c r="Y59" s="103">
        <f t="shared" si="84"/>
        <v>32</v>
      </c>
      <c r="Z59" s="103">
        <f t="shared" si="85"/>
        <v>34</v>
      </c>
      <c r="AA59" s="103">
        <f t="shared" si="85"/>
        <v>39</v>
      </c>
    </row>
    <row r="60" spans="1:27" ht="15" customHeight="1">
      <c r="A60" s="135" t="s">
        <v>202</v>
      </c>
      <c r="B60" s="169"/>
      <c r="C60" s="18" t="s">
        <v>8</v>
      </c>
      <c r="D60" s="102">
        <f t="shared" si="79"/>
        <v>9</v>
      </c>
      <c r="E60" s="103">
        <f t="shared" si="79"/>
        <v>7</v>
      </c>
      <c r="F60" s="103">
        <f t="shared" si="79"/>
        <v>12</v>
      </c>
      <c r="G60" s="103">
        <f t="shared" si="79"/>
        <v>11</v>
      </c>
      <c r="H60" s="102">
        <f t="shared" si="79"/>
        <v>7</v>
      </c>
      <c r="I60" s="119">
        <f t="shared" ref="I60:K60" si="102">I68+I75</f>
        <v>15</v>
      </c>
      <c r="J60" s="103">
        <f t="shared" si="102"/>
        <v>16</v>
      </c>
      <c r="K60" s="103">
        <f t="shared" si="102"/>
        <v>9</v>
      </c>
      <c r="L60" s="103">
        <f t="shared" ref="L60:T60" si="103">L68+L75</f>
        <v>14</v>
      </c>
      <c r="M60" s="103">
        <f t="shared" si="103"/>
        <v>7</v>
      </c>
      <c r="N60" s="103">
        <f t="shared" si="103"/>
        <v>5</v>
      </c>
      <c r="O60" s="103">
        <f t="shared" si="103"/>
        <v>8</v>
      </c>
      <c r="P60" s="103">
        <f t="shared" si="103"/>
        <v>8</v>
      </c>
      <c r="Q60" s="103">
        <f t="shared" si="103"/>
        <v>22</v>
      </c>
      <c r="R60" s="103">
        <f t="shared" si="103"/>
        <v>11</v>
      </c>
      <c r="S60" s="103">
        <f t="shared" si="103"/>
        <v>18</v>
      </c>
      <c r="T60" s="103">
        <f t="shared" si="103"/>
        <v>12</v>
      </c>
      <c r="U60" s="103">
        <f t="shared" ref="U60:W60" si="104">U68+U75</f>
        <v>13</v>
      </c>
      <c r="V60" s="103">
        <f t="shared" si="104"/>
        <v>10</v>
      </c>
      <c r="W60" s="103">
        <f t="shared" si="104"/>
        <v>2</v>
      </c>
      <c r="X60" s="103">
        <f t="shared" ref="X60" si="105">X68+X75</f>
        <v>9</v>
      </c>
      <c r="Y60" s="103">
        <f t="shared" si="84"/>
        <v>4</v>
      </c>
      <c r="Z60" s="103">
        <f t="shared" si="85"/>
        <v>13</v>
      </c>
      <c r="AA60" s="103">
        <f t="shared" si="85"/>
        <v>10</v>
      </c>
    </row>
    <row r="61" spans="1:27" ht="15" customHeight="1" collapsed="1">
      <c r="A61" s="135" t="s">
        <v>166</v>
      </c>
      <c r="B61" s="169"/>
      <c r="C61" s="27" t="s">
        <v>10</v>
      </c>
      <c r="D61" s="114"/>
      <c r="E61" s="107"/>
      <c r="F61" s="107"/>
      <c r="G61" s="107"/>
      <c r="H61" s="14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</row>
    <row r="62" spans="1:27" ht="15" hidden="1" customHeight="1" outlineLevel="1" collapsed="1">
      <c r="A62" s="135" t="s">
        <v>166</v>
      </c>
      <c r="B62" s="169" t="s">
        <v>19</v>
      </c>
      <c r="C62" s="24" t="s">
        <v>20</v>
      </c>
      <c r="D62" s="106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</row>
    <row r="63" spans="1:27" ht="15" hidden="1" customHeight="1" outlineLevel="2">
      <c r="A63" s="135" t="s">
        <v>203</v>
      </c>
      <c r="B63" s="169"/>
      <c r="C63" s="15" t="s">
        <v>3</v>
      </c>
      <c r="D63" s="108">
        <v>1312</v>
      </c>
      <c r="E63" s="109">
        <v>1539</v>
      </c>
      <c r="F63" s="109">
        <v>1515</v>
      </c>
      <c r="G63" s="109">
        <v>1488</v>
      </c>
      <c r="H63" s="145">
        <v>1523</v>
      </c>
      <c r="I63" s="109">
        <v>1495</v>
      </c>
      <c r="J63" s="109">
        <v>1380</v>
      </c>
      <c r="K63" s="109">
        <v>1427</v>
      </c>
      <c r="L63" s="109">
        <v>1285</v>
      </c>
      <c r="M63" s="109">
        <v>1399</v>
      </c>
      <c r="N63" s="109">
        <v>1409</v>
      </c>
      <c r="O63" s="109">
        <v>1407</v>
      </c>
      <c r="P63" s="109">
        <v>1476</v>
      </c>
      <c r="Q63" s="109">
        <v>1563</v>
      </c>
      <c r="R63" s="109">
        <v>1435</v>
      </c>
      <c r="S63" s="109">
        <v>1480</v>
      </c>
      <c r="T63" s="145">
        <v>1459</v>
      </c>
      <c r="U63" s="226">
        <v>1332</v>
      </c>
      <c r="V63" s="120">
        <v>1409</v>
      </c>
      <c r="W63" s="109">
        <v>1259</v>
      </c>
      <c r="X63" s="109">
        <v>1429</v>
      </c>
      <c r="Y63" s="109">
        <v>1386</v>
      </c>
      <c r="Z63" s="109">
        <v>1708</v>
      </c>
      <c r="AA63" s="109">
        <v>1275</v>
      </c>
    </row>
    <row r="64" spans="1:27" ht="15" hidden="1" customHeight="1" outlineLevel="2">
      <c r="A64" s="135" t="s">
        <v>204</v>
      </c>
      <c r="B64" s="169"/>
      <c r="C64" s="17" t="s">
        <v>4</v>
      </c>
      <c r="D64" s="108">
        <v>100</v>
      </c>
      <c r="E64" s="109">
        <v>103</v>
      </c>
      <c r="F64" s="109">
        <v>126</v>
      </c>
      <c r="G64" s="109">
        <v>112</v>
      </c>
      <c r="H64" s="145">
        <v>120</v>
      </c>
      <c r="I64" s="109">
        <v>134</v>
      </c>
      <c r="J64" s="109">
        <v>109</v>
      </c>
      <c r="K64" s="109">
        <v>113</v>
      </c>
      <c r="L64" s="109">
        <v>135</v>
      </c>
      <c r="M64" s="109">
        <v>131</v>
      </c>
      <c r="N64" s="109">
        <v>141</v>
      </c>
      <c r="O64" s="109">
        <v>110</v>
      </c>
      <c r="P64" s="109">
        <v>124</v>
      </c>
      <c r="Q64" s="109">
        <v>163</v>
      </c>
      <c r="R64" s="109">
        <v>129</v>
      </c>
      <c r="S64" s="109">
        <v>127</v>
      </c>
      <c r="T64" s="145">
        <v>108</v>
      </c>
      <c r="U64" s="226">
        <v>105</v>
      </c>
      <c r="V64" s="120">
        <v>108</v>
      </c>
      <c r="W64" s="109">
        <v>117</v>
      </c>
      <c r="X64" s="109">
        <v>105</v>
      </c>
      <c r="Y64" s="109">
        <v>92</v>
      </c>
      <c r="Z64" s="109">
        <v>102</v>
      </c>
      <c r="AA64" s="109">
        <v>95</v>
      </c>
    </row>
    <row r="65" spans="1:27" ht="15" hidden="1" customHeight="1" outlineLevel="2">
      <c r="A65" s="135" t="s">
        <v>205</v>
      </c>
      <c r="B65" s="169"/>
      <c r="C65" s="18" t="s">
        <v>5</v>
      </c>
      <c r="D65" s="108">
        <v>54</v>
      </c>
      <c r="E65" s="109">
        <v>55</v>
      </c>
      <c r="F65" s="109">
        <v>55</v>
      </c>
      <c r="G65" s="109">
        <v>56</v>
      </c>
      <c r="H65" s="145">
        <v>52</v>
      </c>
      <c r="I65" s="109">
        <v>72</v>
      </c>
      <c r="J65" s="109">
        <v>57</v>
      </c>
      <c r="K65" s="109">
        <v>60</v>
      </c>
      <c r="L65" s="109">
        <v>55</v>
      </c>
      <c r="M65" s="109">
        <v>54</v>
      </c>
      <c r="N65" s="109">
        <v>48</v>
      </c>
      <c r="O65" s="109">
        <v>44</v>
      </c>
      <c r="P65" s="109">
        <v>50</v>
      </c>
      <c r="Q65" s="109">
        <v>75</v>
      </c>
      <c r="R65" s="109">
        <v>42</v>
      </c>
      <c r="S65" s="109">
        <v>46</v>
      </c>
      <c r="T65" s="145">
        <v>43</v>
      </c>
      <c r="U65" s="226">
        <v>57</v>
      </c>
      <c r="V65" s="120">
        <v>59</v>
      </c>
      <c r="W65" s="109">
        <v>52</v>
      </c>
      <c r="X65" s="109">
        <v>51</v>
      </c>
      <c r="Y65" s="109">
        <v>47</v>
      </c>
      <c r="Z65" s="109">
        <v>40</v>
      </c>
      <c r="AA65" s="109">
        <v>47</v>
      </c>
    </row>
    <row r="66" spans="1:27" ht="15" hidden="1" customHeight="1" outlineLevel="2">
      <c r="A66" s="135" t="s">
        <v>206</v>
      </c>
      <c r="B66" s="169"/>
      <c r="C66" s="18" t="s">
        <v>6</v>
      </c>
      <c r="D66" s="108">
        <v>10</v>
      </c>
      <c r="E66" s="109">
        <v>10</v>
      </c>
      <c r="F66" s="109">
        <v>25</v>
      </c>
      <c r="G66" s="109">
        <v>6</v>
      </c>
      <c r="H66" s="145">
        <v>17</v>
      </c>
      <c r="I66" s="109">
        <v>14</v>
      </c>
      <c r="J66" s="109">
        <v>12</v>
      </c>
      <c r="K66" s="109">
        <v>14</v>
      </c>
      <c r="L66" s="109">
        <v>27</v>
      </c>
      <c r="M66" s="109">
        <v>27</v>
      </c>
      <c r="N66" s="109">
        <v>45</v>
      </c>
      <c r="O66" s="109">
        <v>22</v>
      </c>
      <c r="P66" s="109">
        <v>23</v>
      </c>
      <c r="Q66" s="109">
        <v>41</v>
      </c>
      <c r="R66" s="109">
        <v>20</v>
      </c>
      <c r="S66" s="109">
        <v>23</v>
      </c>
      <c r="T66" s="145">
        <v>13</v>
      </c>
      <c r="U66" s="226">
        <v>15</v>
      </c>
      <c r="V66" s="120">
        <v>12</v>
      </c>
      <c r="W66" s="109">
        <v>25</v>
      </c>
      <c r="X66" s="109">
        <v>14</v>
      </c>
      <c r="Y66" s="109">
        <v>14</v>
      </c>
      <c r="Z66" s="109">
        <v>21</v>
      </c>
      <c r="AA66" s="109">
        <v>8</v>
      </c>
    </row>
    <row r="67" spans="1:27" ht="15" hidden="1" customHeight="1" outlineLevel="2">
      <c r="A67" s="135" t="s">
        <v>207</v>
      </c>
      <c r="B67" s="169"/>
      <c r="C67" s="18" t="s">
        <v>7</v>
      </c>
      <c r="D67" s="108">
        <v>27</v>
      </c>
      <c r="E67" s="109">
        <v>31</v>
      </c>
      <c r="F67" s="109">
        <v>35</v>
      </c>
      <c r="G67" s="109">
        <v>41</v>
      </c>
      <c r="H67" s="145">
        <v>44</v>
      </c>
      <c r="I67" s="109">
        <v>35</v>
      </c>
      <c r="J67" s="109">
        <v>25</v>
      </c>
      <c r="K67" s="109">
        <v>32</v>
      </c>
      <c r="L67" s="109">
        <v>42</v>
      </c>
      <c r="M67" s="109">
        <v>45</v>
      </c>
      <c r="N67" s="109">
        <v>45</v>
      </c>
      <c r="O67" s="109">
        <v>37</v>
      </c>
      <c r="P67" s="109">
        <v>46</v>
      </c>
      <c r="Q67" s="109">
        <v>27</v>
      </c>
      <c r="R67" s="109">
        <v>56</v>
      </c>
      <c r="S67" s="109">
        <v>44</v>
      </c>
      <c r="T67" s="145">
        <v>42</v>
      </c>
      <c r="U67" s="226">
        <v>20</v>
      </c>
      <c r="V67" s="120">
        <v>27</v>
      </c>
      <c r="W67" s="109">
        <v>39</v>
      </c>
      <c r="X67" s="109">
        <v>37</v>
      </c>
      <c r="Y67" s="109">
        <v>29</v>
      </c>
      <c r="Z67" s="109">
        <v>32</v>
      </c>
      <c r="AA67" s="109">
        <v>31</v>
      </c>
    </row>
    <row r="68" spans="1:27" ht="15" hidden="1" customHeight="1" outlineLevel="2">
      <c r="A68" s="135" t="s">
        <v>208</v>
      </c>
      <c r="B68" s="169"/>
      <c r="C68" s="18" t="s">
        <v>8</v>
      </c>
      <c r="D68" s="108">
        <v>9</v>
      </c>
      <c r="E68" s="109">
        <v>7</v>
      </c>
      <c r="F68" s="109">
        <v>11</v>
      </c>
      <c r="G68" s="109">
        <v>9</v>
      </c>
      <c r="H68" s="145">
        <v>7</v>
      </c>
      <c r="I68" s="109">
        <v>13</v>
      </c>
      <c r="J68" s="109">
        <v>15</v>
      </c>
      <c r="K68" s="109">
        <v>7</v>
      </c>
      <c r="L68" s="109">
        <v>11</v>
      </c>
      <c r="M68" s="109">
        <v>5</v>
      </c>
      <c r="N68" s="109">
        <v>3</v>
      </c>
      <c r="O68" s="109">
        <v>7</v>
      </c>
      <c r="P68" s="109">
        <v>5</v>
      </c>
      <c r="Q68" s="109">
        <v>20</v>
      </c>
      <c r="R68" s="109">
        <v>11</v>
      </c>
      <c r="S68" s="109">
        <v>14</v>
      </c>
      <c r="T68" s="145">
        <v>10</v>
      </c>
      <c r="U68" s="226">
        <v>13</v>
      </c>
      <c r="V68" s="120">
        <v>10</v>
      </c>
      <c r="W68" s="109">
        <v>1</v>
      </c>
      <c r="X68" s="109">
        <v>3</v>
      </c>
      <c r="Y68" s="109">
        <v>2</v>
      </c>
      <c r="Z68" s="109">
        <v>9</v>
      </c>
      <c r="AA68" s="109">
        <v>9</v>
      </c>
    </row>
    <row r="69" spans="1:27" ht="15" hidden="1" customHeight="1" outlineLevel="1" collapsed="1">
      <c r="A69" s="135" t="s">
        <v>166</v>
      </c>
      <c r="B69" s="169" t="s">
        <v>21</v>
      </c>
      <c r="C69" s="24" t="s">
        <v>22</v>
      </c>
      <c r="D69" s="117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07"/>
      <c r="V69" s="118"/>
      <c r="W69" s="118"/>
      <c r="X69" s="118"/>
      <c r="Y69" s="118"/>
      <c r="Z69" s="118"/>
      <c r="AA69" s="118"/>
    </row>
    <row r="70" spans="1:27" ht="15" hidden="1" customHeight="1" outlineLevel="2">
      <c r="A70" s="135" t="s">
        <v>209</v>
      </c>
      <c r="B70" s="169"/>
      <c r="C70" s="15" t="s">
        <v>3</v>
      </c>
      <c r="D70" s="151">
        <v>121</v>
      </c>
      <c r="E70" s="152">
        <v>135</v>
      </c>
      <c r="F70" s="152">
        <v>165</v>
      </c>
      <c r="G70" s="153">
        <v>169</v>
      </c>
      <c r="H70" s="146">
        <v>136</v>
      </c>
      <c r="I70" s="152">
        <v>172</v>
      </c>
      <c r="J70" s="152">
        <v>131</v>
      </c>
      <c r="K70" s="109">
        <v>125</v>
      </c>
      <c r="L70" s="109">
        <v>125</v>
      </c>
      <c r="M70" s="109">
        <v>176</v>
      </c>
      <c r="N70" s="109">
        <v>163</v>
      </c>
      <c r="O70" s="109">
        <v>114</v>
      </c>
      <c r="P70" s="109">
        <v>193</v>
      </c>
      <c r="Q70" s="109">
        <v>210</v>
      </c>
      <c r="R70" s="109">
        <v>117</v>
      </c>
      <c r="S70" s="109">
        <v>156</v>
      </c>
      <c r="T70" s="145">
        <v>170</v>
      </c>
      <c r="U70" s="226">
        <v>147</v>
      </c>
      <c r="V70" s="120">
        <v>152</v>
      </c>
      <c r="W70" s="109">
        <v>129</v>
      </c>
      <c r="X70" s="109">
        <v>178</v>
      </c>
      <c r="Y70" s="109">
        <v>162</v>
      </c>
      <c r="Z70" s="109">
        <v>172</v>
      </c>
      <c r="AA70" s="109">
        <v>147</v>
      </c>
    </row>
    <row r="71" spans="1:27" ht="15" hidden="1" customHeight="1" outlineLevel="2">
      <c r="A71" s="135" t="s">
        <v>210</v>
      </c>
      <c r="B71" s="169"/>
      <c r="C71" s="17" t="s">
        <v>4</v>
      </c>
      <c r="D71" s="108">
        <v>13</v>
      </c>
      <c r="E71" s="109">
        <v>10</v>
      </c>
      <c r="F71" s="109">
        <v>25</v>
      </c>
      <c r="G71" s="120">
        <v>24</v>
      </c>
      <c r="H71" s="118">
        <v>22</v>
      </c>
      <c r="I71" s="109">
        <v>19</v>
      </c>
      <c r="J71" s="109">
        <v>6</v>
      </c>
      <c r="K71" s="109">
        <v>8</v>
      </c>
      <c r="L71" s="109">
        <v>29</v>
      </c>
      <c r="M71" s="109">
        <v>9</v>
      </c>
      <c r="N71" s="109">
        <v>19</v>
      </c>
      <c r="O71" s="109">
        <v>17</v>
      </c>
      <c r="P71" s="109">
        <v>30</v>
      </c>
      <c r="Q71" s="109">
        <v>18</v>
      </c>
      <c r="R71" s="109">
        <v>14</v>
      </c>
      <c r="S71" s="109">
        <v>18</v>
      </c>
      <c r="T71" s="145">
        <v>18</v>
      </c>
      <c r="U71" s="226">
        <v>14</v>
      </c>
      <c r="V71" s="120">
        <v>11</v>
      </c>
      <c r="W71" s="109">
        <v>7</v>
      </c>
      <c r="X71" s="109">
        <v>18</v>
      </c>
      <c r="Y71" s="109">
        <v>15</v>
      </c>
      <c r="Z71" s="109">
        <v>24</v>
      </c>
      <c r="AA71" s="109">
        <v>14</v>
      </c>
    </row>
    <row r="72" spans="1:27" ht="15" hidden="1" customHeight="1" outlineLevel="2">
      <c r="A72" s="135" t="s">
        <v>211</v>
      </c>
      <c r="B72" s="169"/>
      <c r="C72" s="18" t="s">
        <v>5</v>
      </c>
      <c r="D72" s="108">
        <v>2</v>
      </c>
      <c r="E72" s="109">
        <v>5</v>
      </c>
      <c r="F72" s="109">
        <v>9</v>
      </c>
      <c r="G72" s="120">
        <v>14</v>
      </c>
      <c r="H72" s="118">
        <v>7</v>
      </c>
      <c r="I72" s="109">
        <v>11</v>
      </c>
      <c r="J72" s="109">
        <v>5</v>
      </c>
      <c r="K72" s="109">
        <v>3</v>
      </c>
      <c r="L72" s="109">
        <v>4</v>
      </c>
      <c r="M72" s="109">
        <v>3</v>
      </c>
      <c r="N72" s="109">
        <v>9</v>
      </c>
      <c r="O72" s="109">
        <v>10</v>
      </c>
      <c r="P72" s="109">
        <v>11</v>
      </c>
      <c r="Q72" s="109">
        <v>7</v>
      </c>
      <c r="R72" s="109">
        <v>6</v>
      </c>
      <c r="S72" s="109">
        <v>6</v>
      </c>
      <c r="T72" s="145">
        <v>5</v>
      </c>
      <c r="U72" s="226">
        <v>7</v>
      </c>
      <c r="V72" s="120">
        <v>6</v>
      </c>
      <c r="W72" s="109">
        <v>1</v>
      </c>
      <c r="X72" s="109">
        <v>5</v>
      </c>
      <c r="Y72" s="109">
        <v>10</v>
      </c>
      <c r="Z72" s="109">
        <v>9</v>
      </c>
      <c r="AA72" s="109">
        <v>4</v>
      </c>
    </row>
    <row r="73" spans="1:27" ht="15" hidden="1" customHeight="1" outlineLevel="2">
      <c r="A73" s="135" t="s">
        <v>212</v>
      </c>
      <c r="B73" s="169"/>
      <c r="C73" s="18" t="s">
        <v>6</v>
      </c>
      <c r="D73" s="108">
        <v>5</v>
      </c>
      <c r="E73" s="109">
        <v>0</v>
      </c>
      <c r="F73" s="109">
        <v>1</v>
      </c>
      <c r="G73" s="120">
        <v>0</v>
      </c>
      <c r="H73" s="118">
        <v>2</v>
      </c>
      <c r="I73" s="109">
        <v>0</v>
      </c>
      <c r="J73" s="109">
        <v>0</v>
      </c>
      <c r="K73" s="109">
        <v>0</v>
      </c>
      <c r="L73" s="109">
        <v>10</v>
      </c>
      <c r="M73" s="109">
        <v>0</v>
      </c>
      <c r="N73" s="109">
        <v>0</v>
      </c>
      <c r="O73" s="109">
        <v>0</v>
      </c>
      <c r="P73" s="109">
        <v>3</v>
      </c>
      <c r="Q73" s="109">
        <v>2</v>
      </c>
      <c r="R73" s="109">
        <v>0</v>
      </c>
      <c r="S73" s="109">
        <v>0</v>
      </c>
      <c r="T73" s="145">
        <v>3</v>
      </c>
      <c r="U73" s="226">
        <v>2</v>
      </c>
      <c r="V73" s="120">
        <v>0</v>
      </c>
      <c r="W73" s="109">
        <v>0</v>
      </c>
      <c r="X73" s="109">
        <v>2</v>
      </c>
      <c r="Y73" s="109">
        <v>0</v>
      </c>
      <c r="Z73" s="109">
        <v>9</v>
      </c>
      <c r="AA73" s="109">
        <v>1</v>
      </c>
    </row>
    <row r="74" spans="1:27" ht="15" hidden="1" customHeight="1" outlineLevel="2">
      <c r="A74" s="135" t="s">
        <v>213</v>
      </c>
      <c r="B74" s="169"/>
      <c r="C74" s="18" t="s">
        <v>7</v>
      </c>
      <c r="D74" s="108">
        <v>6</v>
      </c>
      <c r="E74" s="109">
        <v>5</v>
      </c>
      <c r="F74" s="109">
        <v>14</v>
      </c>
      <c r="G74" s="120">
        <v>8</v>
      </c>
      <c r="H74" s="118">
        <v>13</v>
      </c>
      <c r="I74" s="109">
        <v>6</v>
      </c>
      <c r="J74" s="109">
        <v>0</v>
      </c>
      <c r="K74" s="109">
        <v>3</v>
      </c>
      <c r="L74" s="109">
        <v>12</v>
      </c>
      <c r="M74" s="109">
        <v>4</v>
      </c>
      <c r="N74" s="109">
        <v>8</v>
      </c>
      <c r="O74" s="109">
        <v>6</v>
      </c>
      <c r="P74" s="109">
        <v>13</v>
      </c>
      <c r="Q74" s="109">
        <v>7</v>
      </c>
      <c r="R74" s="109">
        <v>8</v>
      </c>
      <c r="S74" s="109">
        <v>8</v>
      </c>
      <c r="T74" s="145">
        <v>8</v>
      </c>
      <c r="U74" s="226">
        <v>5</v>
      </c>
      <c r="V74" s="120">
        <v>5</v>
      </c>
      <c r="W74" s="145">
        <v>5</v>
      </c>
      <c r="X74" s="145">
        <v>5</v>
      </c>
      <c r="Y74" s="145">
        <v>3</v>
      </c>
      <c r="Z74" s="145">
        <v>2</v>
      </c>
      <c r="AA74" s="145">
        <v>8</v>
      </c>
    </row>
    <row r="75" spans="1:27" ht="15" hidden="1" customHeight="1" outlineLevel="2">
      <c r="A75" s="135" t="s">
        <v>214</v>
      </c>
      <c r="B75" s="169"/>
      <c r="C75" s="18" t="s">
        <v>8</v>
      </c>
      <c r="D75" s="108">
        <v>0</v>
      </c>
      <c r="E75" s="109">
        <v>0</v>
      </c>
      <c r="F75" s="118">
        <v>1</v>
      </c>
      <c r="G75" s="120">
        <v>2</v>
      </c>
      <c r="H75" s="118">
        <v>0</v>
      </c>
      <c r="I75" s="118">
        <v>2</v>
      </c>
      <c r="J75" s="118">
        <v>1</v>
      </c>
      <c r="K75" s="118">
        <v>2</v>
      </c>
      <c r="L75" s="118">
        <v>3</v>
      </c>
      <c r="M75" s="118">
        <v>2</v>
      </c>
      <c r="N75" s="118">
        <v>2</v>
      </c>
      <c r="O75" s="118">
        <v>1</v>
      </c>
      <c r="P75" s="109">
        <v>3</v>
      </c>
      <c r="Q75" s="118">
        <v>2</v>
      </c>
      <c r="R75" s="118">
        <v>0</v>
      </c>
      <c r="S75" s="118">
        <v>4</v>
      </c>
      <c r="T75" s="118">
        <v>2</v>
      </c>
      <c r="U75" s="226">
        <v>0</v>
      </c>
      <c r="V75" s="118">
        <v>0</v>
      </c>
      <c r="W75" s="118">
        <v>1</v>
      </c>
      <c r="X75" s="118">
        <v>6</v>
      </c>
      <c r="Y75" s="118">
        <v>2</v>
      </c>
      <c r="Z75" s="118">
        <v>4</v>
      </c>
      <c r="AA75" s="118">
        <v>1</v>
      </c>
    </row>
    <row r="76" spans="1:27" ht="15" customHeight="1">
      <c r="B76" s="169"/>
      <c r="C76" s="30"/>
      <c r="D76" s="104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</row>
    <row r="77" spans="1:27" ht="15" customHeight="1">
      <c r="B77" s="169"/>
      <c r="C77" s="21" t="s">
        <v>23</v>
      </c>
      <c r="D77" s="106"/>
      <c r="E77" s="107"/>
      <c r="F77" s="107"/>
      <c r="G77" s="107"/>
      <c r="H77" s="146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</row>
    <row r="78" spans="1:27" ht="15" customHeight="1">
      <c r="A78" s="135" t="s">
        <v>215</v>
      </c>
      <c r="B78" s="169"/>
      <c r="C78" s="15" t="s">
        <v>3</v>
      </c>
      <c r="D78" s="102">
        <f t="shared" ref="D78:H83" si="106">D86+D93</f>
        <v>1291</v>
      </c>
      <c r="E78" s="103">
        <f t="shared" si="106"/>
        <v>1438</v>
      </c>
      <c r="F78" s="103">
        <f t="shared" si="106"/>
        <v>1291</v>
      </c>
      <c r="G78" s="103">
        <f t="shared" si="106"/>
        <v>1149</v>
      </c>
      <c r="H78" s="102">
        <f>H86+H93</f>
        <v>1436</v>
      </c>
      <c r="I78" s="119">
        <f t="shared" ref="I78:K78" si="107">I86+I93</f>
        <v>1335</v>
      </c>
      <c r="J78" s="103">
        <f t="shared" si="107"/>
        <v>1488</v>
      </c>
      <c r="K78" s="103">
        <f t="shared" si="107"/>
        <v>1367</v>
      </c>
      <c r="L78" s="103">
        <f t="shared" ref="L78:T78" si="108">L86+L93</f>
        <v>1405</v>
      </c>
      <c r="M78" s="103">
        <f t="shared" si="108"/>
        <v>1522</v>
      </c>
      <c r="N78" s="103">
        <f t="shared" si="108"/>
        <v>1552</v>
      </c>
      <c r="O78" s="103">
        <f t="shared" si="108"/>
        <v>1416</v>
      </c>
      <c r="P78" s="103">
        <f t="shared" si="108"/>
        <v>1549</v>
      </c>
      <c r="Q78" s="103">
        <f t="shared" si="108"/>
        <v>1506</v>
      </c>
      <c r="R78" s="103">
        <f t="shared" si="108"/>
        <v>1168</v>
      </c>
      <c r="S78" s="103">
        <f t="shared" si="108"/>
        <v>1476</v>
      </c>
      <c r="T78" s="103">
        <f t="shared" si="108"/>
        <v>1403</v>
      </c>
      <c r="U78" s="103">
        <f t="shared" ref="U78:W78" si="109">U86+U93</f>
        <v>1677</v>
      </c>
      <c r="V78" s="103">
        <f t="shared" si="109"/>
        <v>1445</v>
      </c>
      <c r="W78" s="103">
        <f t="shared" si="109"/>
        <v>1209</v>
      </c>
      <c r="X78" s="103">
        <f t="shared" ref="X78" si="110">X86+X93</f>
        <v>1409</v>
      </c>
      <c r="Y78" s="103">
        <f t="shared" ref="Y78:Y83" si="111">Y86+Y93</f>
        <v>1255</v>
      </c>
      <c r="Z78" s="103">
        <f t="shared" ref="Z78:AA83" si="112">Z86+Z93</f>
        <v>1480</v>
      </c>
      <c r="AA78" s="103">
        <f t="shared" si="112"/>
        <v>1158</v>
      </c>
    </row>
    <row r="79" spans="1:27" ht="15" customHeight="1">
      <c r="A79" s="135" t="s">
        <v>216</v>
      </c>
      <c r="B79" s="169"/>
      <c r="C79" s="17" t="s">
        <v>4</v>
      </c>
      <c r="D79" s="102">
        <f t="shared" si="106"/>
        <v>103</v>
      </c>
      <c r="E79" s="103">
        <f t="shared" si="106"/>
        <v>133</v>
      </c>
      <c r="F79" s="103">
        <f t="shared" si="106"/>
        <v>90</v>
      </c>
      <c r="G79" s="103">
        <f t="shared" si="106"/>
        <v>89</v>
      </c>
      <c r="H79" s="102">
        <f t="shared" si="106"/>
        <v>89</v>
      </c>
      <c r="I79" s="119">
        <f t="shared" ref="I79:K79" si="113">I87+I94</f>
        <v>105</v>
      </c>
      <c r="J79" s="103">
        <f t="shared" si="113"/>
        <v>113</v>
      </c>
      <c r="K79" s="103">
        <f t="shared" si="113"/>
        <v>84</v>
      </c>
      <c r="L79" s="103">
        <f t="shared" ref="L79:T79" si="114">L87+L94</f>
        <v>138</v>
      </c>
      <c r="M79" s="103">
        <f t="shared" si="114"/>
        <v>98</v>
      </c>
      <c r="N79" s="103">
        <f t="shared" si="114"/>
        <v>125</v>
      </c>
      <c r="O79" s="103">
        <f t="shared" si="114"/>
        <v>87</v>
      </c>
      <c r="P79" s="103">
        <f t="shared" si="114"/>
        <v>111</v>
      </c>
      <c r="Q79" s="103">
        <f t="shared" si="114"/>
        <v>99</v>
      </c>
      <c r="R79" s="103">
        <f t="shared" si="114"/>
        <v>83</v>
      </c>
      <c r="S79" s="103">
        <f t="shared" si="114"/>
        <v>116</v>
      </c>
      <c r="T79" s="103">
        <f t="shared" si="114"/>
        <v>91</v>
      </c>
      <c r="U79" s="103">
        <f t="shared" ref="U79:W79" si="115">U87+U94</f>
        <v>95</v>
      </c>
      <c r="V79" s="103">
        <f t="shared" si="115"/>
        <v>134</v>
      </c>
      <c r="W79" s="103">
        <f t="shared" si="115"/>
        <v>142</v>
      </c>
      <c r="X79" s="103">
        <f t="shared" ref="X79" si="116">X87+X94</f>
        <v>148</v>
      </c>
      <c r="Y79" s="103">
        <f t="shared" si="111"/>
        <v>112</v>
      </c>
      <c r="Z79" s="103">
        <f t="shared" si="112"/>
        <v>128</v>
      </c>
      <c r="AA79" s="103">
        <f t="shared" si="112"/>
        <v>116</v>
      </c>
    </row>
    <row r="80" spans="1:27" ht="15" customHeight="1">
      <c r="A80" s="135" t="s">
        <v>217</v>
      </c>
      <c r="B80" s="169"/>
      <c r="C80" s="18" t="s">
        <v>5</v>
      </c>
      <c r="D80" s="102">
        <f t="shared" si="106"/>
        <v>57</v>
      </c>
      <c r="E80" s="103">
        <f t="shared" si="106"/>
        <v>51</v>
      </c>
      <c r="F80" s="103">
        <f t="shared" si="106"/>
        <v>40</v>
      </c>
      <c r="G80" s="103">
        <f t="shared" si="106"/>
        <v>42</v>
      </c>
      <c r="H80" s="102">
        <f t="shared" si="106"/>
        <v>43</v>
      </c>
      <c r="I80" s="119">
        <f t="shared" ref="I80:K80" si="117">I88+I95</f>
        <v>46</v>
      </c>
      <c r="J80" s="103">
        <f t="shared" si="117"/>
        <v>54</v>
      </c>
      <c r="K80" s="103">
        <f t="shared" si="117"/>
        <v>36</v>
      </c>
      <c r="L80" s="103">
        <f t="shared" ref="L80:T80" si="118">L88+L95</f>
        <v>61</v>
      </c>
      <c r="M80" s="103">
        <f t="shared" si="118"/>
        <v>43</v>
      </c>
      <c r="N80" s="103">
        <f t="shared" si="118"/>
        <v>45</v>
      </c>
      <c r="O80" s="103">
        <f t="shared" si="118"/>
        <v>39</v>
      </c>
      <c r="P80" s="103">
        <f t="shared" si="118"/>
        <v>34</v>
      </c>
      <c r="Q80" s="103">
        <f t="shared" si="118"/>
        <v>40</v>
      </c>
      <c r="R80" s="103">
        <f t="shared" si="118"/>
        <v>38</v>
      </c>
      <c r="S80" s="103">
        <f t="shared" si="118"/>
        <v>43</v>
      </c>
      <c r="T80" s="103">
        <f t="shared" si="118"/>
        <v>34</v>
      </c>
      <c r="U80" s="103">
        <f t="shared" ref="U80:W80" si="119">U88+U95</f>
        <v>42</v>
      </c>
      <c r="V80" s="103">
        <f t="shared" si="119"/>
        <v>57</v>
      </c>
      <c r="W80" s="103">
        <f t="shared" si="119"/>
        <v>43</v>
      </c>
      <c r="X80" s="103">
        <f t="shared" ref="X80" si="120">X88+X95</f>
        <v>46</v>
      </c>
      <c r="Y80" s="103">
        <f t="shared" si="111"/>
        <v>50</v>
      </c>
      <c r="Z80" s="103">
        <f t="shared" si="112"/>
        <v>57</v>
      </c>
      <c r="AA80" s="103">
        <f t="shared" si="112"/>
        <v>50</v>
      </c>
    </row>
    <row r="81" spans="1:27" ht="15" customHeight="1">
      <c r="A81" s="135" t="s">
        <v>218</v>
      </c>
      <c r="B81" s="169"/>
      <c r="C81" s="18" t="s">
        <v>6</v>
      </c>
      <c r="D81" s="102">
        <f t="shared" si="106"/>
        <v>22</v>
      </c>
      <c r="E81" s="103">
        <f t="shared" si="106"/>
        <v>29</v>
      </c>
      <c r="F81" s="103">
        <f t="shared" si="106"/>
        <v>13</v>
      </c>
      <c r="G81" s="103">
        <f t="shared" si="106"/>
        <v>8</v>
      </c>
      <c r="H81" s="102">
        <f t="shared" si="106"/>
        <v>19</v>
      </c>
      <c r="I81" s="119">
        <f t="shared" ref="I81:K81" si="121">I89+I96</f>
        <v>18</v>
      </c>
      <c r="J81" s="103">
        <f t="shared" si="121"/>
        <v>18</v>
      </c>
      <c r="K81" s="103">
        <f t="shared" si="121"/>
        <v>17</v>
      </c>
      <c r="L81" s="103">
        <f t="shared" ref="L81:T81" si="122">L89+L96</f>
        <v>32</v>
      </c>
      <c r="M81" s="103">
        <f t="shared" si="122"/>
        <v>18</v>
      </c>
      <c r="N81" s="103">
        <f t="shared" si="122"/>
        <v>38</v>
      </c>
      <c r="O81" s="103">
        <f t="shared" si="122"/>
        <v>15</v>
      </c>
      <c r="P81" s="103">
        <f t="shared" si="122"/>
        <v>50</v>
      </c>
      <c r="Q81" s="103">
        <f t="shared" si="122"/>
        <v>31</v>
      </c>
      <c r="R81" s="103">
        <f t="shared" si="122"/>
        <v>14</v>
      </c>
      <c r="S81" s="103">
        <f t="shared" si="122"/>
        <v>39</v>
      </c>
      <c r="T81" s="103">
        <f t="shared" si="122"/>
        <v>17</v>
      </c>
      <c r="U81" s="103">
        <f t="shared" ref="U81:W81" si="123">U89+U96</f>
        <v>21</v>
      </c>
      <c r="V81" s="103">
        <f t="shared" si="123"/>
        <v>47</v>
      </c>
      <c r="W81" s="103">
        <f t="shared" si="123"/>
        <v>72</v>
      </c>
      <c r="X81" s="103">
        <f t="shared" ref="X81" si="124">X89+X96</f>
        <v>74</v>
      </c>
      <c r="Y81" s="103">
        <f t="shared" si="111"/>
        <v>36</v>
      </c>
      <c r="Z81" s="103">
        <f t="shared" si="112"/>
        <v>42</v>
      </c>
      <c r="AA81" s="103">
        <f t="shared" si="112"/>
        <v>31</v>
      </c>
    </row>
    <row r="82" spans="1:27" ht="15" customHeight="1">
      <c r="A82" s="135" t="s">
        <v>219</v>
      </c>
      <c r="B82" s="169"/>
      <c r="C82" s="18" t="s">
        <v>7</v>
      </c>
      <c r="D82" s="102">
        <f t="shared" si="106"/>
        <v>22</v>
      </c>
      <c r="E82" s="103">
        <f t="shared" si="106"/>
        <v>46</v>
      </c>
      <c r="F82" s="103">
        <f t="shared" si="106"/>
        <v>37</v>
      </c>
      <c r="G82" s="103">
        <f t="shared" si="106"/>
        <v>22</v>
      </c>
      <c r="H82" s="102">
        <f t="shared" si="106"/>
        <v>26</v>
      </c>
      <c r="I82" s="119">
        <f t="shared" ref="I82:K82" si="125">I90+I97</f>
        <v>38</v>
      </c>
      <c r="J82" s="103">
        <f t="shared" si="125"/>
        <v>41</v>
      </c>
      <c r="K82" s="103">
        <f t="shared" si="125"/>
        <v>27</v>
      </c>
      <c r="L82" s="103">
        <f t="shared" ref="L82:T82" si="126">L90+L97</f>
        <v>42</v>
      </c>
      <c r="M82" s="103">
        <f t="shared" si="126"/>
        <v>33</v>
      </c>
      <c r="N82" s="103">
        <f t="shared" si="126"/>
        <v>40</v>
      </c>
      <c r="O82" s="103">
        <f t="shared" si="126"/>
        <v>33</v>
      </c>
      <c r="P82" s="103">
        <f t="shared" si="126"/>
        <v>27</v>
      </c>
      <c r="Q82" s="103">
        <f t="shared" si="126"/>
        <v>28</v>
      </c>
      <c r="R82" s="103">
        <f t="shared" si="126"/>
        <v>31</v>
      </c>
      <c r="S82" s="103">
        <f t="shared" si="126"/>
        <v>34</v>
      </c>
      <c r="T82" s="103">
        <f t="shared" si="126"/>
        <v>34</v>
      </c>
      <c r="U82" s="103">
        <f t="shared" ref="U82:W82" si="127">U90+U97</f>
        <v>25</v>
      </c>
      <c r="V82" s="103">
        <f t="shared" si="127"/>
        <v>30</v>
      </c>
      <c r="W82" s="103">
        <f t="shared" si="127"/>
        <v>27</v>
      </c>
      <c r="X82" s="103">
        <f t="shared" ref="X82" si="128">X90+X97</f>
        <v>28</v>
      </c>
      <c r="Y82" s="103">
        <f t="shared" si="111"/>
        <v>22</v>
      </c>
      <c r="Z82" s="103">
        <f t="shared" si="112"/>
        <v>29</v>
      </c>
      <c r="AA82" s="103">
        <f t="shared" si="112"/>
        <v>28</v>
      </c>
    </row>
    <row r="83" spans="1:27" ht="15" customHeight="1">
      <c r="A83" s="135" t="s">
        <v>220</v>
      </c>
      <c r="B83" s="169"/>
      <c r="C83" s="18" t="s">
        <v>8</v>
      </c>
      <c r="D83" s="102">
        <f t="shared" si="106"/>
        <v>2</v>
      </c>
      <c r="E83" s="103">
        <f t="shared" si="106"/>
        <v>7</v>
      </c>
      <c r="F83" s="103">
        <f t="shared" si="106"/>
        <v>0</v>
      </c>
      <c r="G83" s="103">
        <f t="shared" si="106"/>
        <v>17</v>
      </c>
      <c r="H83" s="102">
        <f t="shared" si="106"/>
        <v>1</v>
      </c>
      <c r="I83" s="119">
        <f t="shared" ref="I83:K83" si="129">I91+I98</f>
        <v>3</v>
      </c>
      <c r="J83" s="103">
        <f t="shared" si="129"/>
        <v>0</v>
      </c>
      <c r="K83" s="103">
        <f t="shared" si="129"/>
        <v>4</v>
      </c>
      <c r="L83" s="103">
        <f t="shared" ref="L83:T83" si="130">L91+L98</f>
        <v>3</v>
      </c>
      <c r="M83" s="103">
        <f t="shared" si="130"/>
        <v>4</v>
      </c>
      <c r="N83" s="103">
        <f t="shared" si="130"/>
        <v>2</v>
      </c>
      <c r="O83" s="103">
        <f t="shared" si="130"/>
        <v>0</v>
      </c>
      <c r="P83" s="103">
        <f t="shared" si="130"/>
        <v>0</v>
      </c>
      <c r="Q83" s="103">
        <f t="shared" si="130"/>
        <v>0</v>
      </c>
      <c r="R83" s="103">
        <f t="shared" si="130"/>
        <v>0</v>
      </c>
      <c r="S83" s="103">
        <f t="shared" si="130"/>
        <v>0</v>
      </c>
      <c r="T83" s="103">
        <f t="shared" si="130"/>
        <v>6</v>
      </c>
      <c r="U83" s="103">
        <f t="shared" ref="U83:W83" si="131">U91+U98</f>
        <v>7</v>
      </c>
      <c r="V83" s="103">
        <f t="shared" si="131"/>
        <v>0</v>
      </c>
      <c r="W83" s="103">
        <f t="shared" si="131"/>
        <v>0</v>
      </c>
      <c r="X83" s="103">
        <f t="shared" ref="X83" si="132">X91+X98</f>
        <v>0</v>
      </c>
      <c r="Y83" s="103">
        <f t="shared" si="111"/>
        <v>4</v>
      </c>
      <c r="Z83" s="103">
        <f t="shared" si="112"/>
        <v>0</v>
      </c>
      <c r="AA83" s="103">
        <f t="shared" si="112"/>
        <v>7</v>
      </c>
    </row>
    <row r="84" spans="1:27" ht="15" customHeight="1" collapsed="1">
      <c r="B84" s="169"/>
      <c r="C84" s="27" t="s">
        <v>10</v>
      </c>
      <c r="D84" s="106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</row>
    <row r="85" spans="1:27" ht="15" hidden="1" customHeight="1" outlineLevel="1" collapsed="1">
      <c r="B85" s="169" t="s">
        <v>24</v>
      </c>
      <c r="C85" s="24" t="s">
        <v>25</v>
      </c>
      <c r="D85" s="106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</row>
    <row r="86" spans="1:27" ht="15" hidden="1" customHeight="1" outlineLevel="2">
      <c r="A86" s="135" t="s">
        <v>221</v>
      </c>
      <c r="B86" s="169"/>
      <c r="C86" s="15" t="s">
        <v>3</v>
      </c>
      <c r="D86" s="108">
        <v>685</v>
      </c>
      <c r="E86" s="109">
        <v>737</v>
      </c>
      <c r="F86" s="109">
        <v>652</v>
      </c>
      <c r="G86" s="109">
        <v>598</v>
      </c>
      <c r="H86" s="145">
        <v>632</v>
      </c>
      <c r="I86" s="109">
        <v>645</v>
      </c>
      <c r="J86" s="109">
        <v>658</v>
      </c>
      <c r="K86" s="109">
        <v>604</v>
      </c>
      <c r="L86" s="109">
        <v>621</v>
      </c>
      <c r="M86" s="109">
        <v>720</v>
      </c>
      <c r="N86" s="109">
        <v>710</v>
      </c>
      <c r="O86" s="109">
        <v>685</v>
      </c>
      <c r="P86" s="109">
        <v>782</v>
      </c>
      <c r="Q86" s="109">
        <v>696</v>
      </c>
      <c r="R86" s="109">
        <v>575</v>
      </c>
      <c r="S86" s="109">
        <v>686</v>
      </c>
      <c r="T86" s="109">
        <v>664</v>
      </c>
      <c r="U86" s="109">
        <v>1024</v>
      </c>
      <c r="V86" s="109">
        <v>707</v>
      </c>
      <c r="W86" s="109">
        <v>560</v>
      </c>
      <c r="X86" s="109">
        <v>659</v>
      </c>
      <c r="Y86" s="109">
        <v>594</v>
      </c>
      <c r="Z86" s="109">
        <v>782</v>
      </c>
      <c r="AA86" s="109">
        <v>568</v>
      </c>
    </row>
    <row r="87" spans="1:27" ht="15" hidden="1" customHeight="1" outlineLevel="2">
      <c r="A87" s="135" t="s">
        <v>222</v>
      </c>
      <c r="B87" s="169"/>
      <c r="C87" s="17" t="s">
        <v>4</v>
      </c>
      <c r="D87" s="108">
        <v>57</v>
      </c>
      <c r="E87" s="109">
        <v>66</v>
      </c>
      <c r="F87" s="109">
        <v>41</v>
      </c>
      <c r="G87" s="109">
        <v>42</v>
      </c>
      <c r="H87" s="145">
        <v>46</v>
      </c>
      <c r="I87" s="109">
        <v>41</v>
      </c>
      <c r="J87" s="109">
        <v>43</v>
      </c>
      <c r="K87" s="109">
        <v>32</v>
      </c>
      <c r="L87" s="109">
        <v>67</v>
      </c>
      <c r="M87" s="109">
        <v>47</v>
      </c>
      <c r="N87" s="109">
        <v>67</v>
      </c>
      <c r="O87" s="109">
        <v>54</v>
      </c>
      <c r="P87" s="109">
        <v>76</v>
      </c>
      <c r="Q87" s="109">
        <v>52</v>
      </c>
      <c r="R87" s="109">
        <v>43</v>
      </c>
      <c r="S87" s="109">
        <v>62</v>
      </c>
      <c r="T87" s="109">
        <v>50</v>
      </c>
      <c r="U87" s="109">
        <v>57</v>
      </c>
      <c r="V87" s="109">
        <v>61</v>
      </c>
      <c r="W87" s="109">
        <v>83</v>
      </c>
      <c r="X87" s="109">
        <v>99</v>
      </c>
      <c r="Y87" s="109">
        <v>63</v>
      </c>
      <c r="Z87" s="109">
        <v>62</v>
      </c>
      <c r="AA87" s="109">
        <v>66</v>
      </c>
    </row>
    <row r="88" spans="1:27" ht="15" hidden="1" customHeight="1" outlineLevel="2">
      <c r="A88" s="135" t="s">
        <v>223</v>
      </c>
      <c r="B88" s="169"/>
      <c r="C88" s="18" t="s">
        <v>5</v>
      </c>
      <c r="D88" s="108">
        <v>38</v>
      </c>
      <c r="E88" s="109">
        <v>26</v>
      </c>
      <c r="F88" s="109">
        <v>24</v>
      </c>
      <c r="G88" s="109">
        <v>22</v>
      </c>
      <c r="H88" s="145">
        <v>21</v>
      </c>
      <c r="I88" s="109">
        <v>20</v>
      </c>
      <c r="J88" s="109">
        <v>28</v>
      </c>
      <c r="K88" s="109">
        <v>14</v>
      </c>
      <c r="L88" s="109">
        <v>30</v>
      </c>
      <c r="M88" s="109">
        <v>25</v>
      </c>
      <c r="N88" s="109">
        <v>22</v>
      </c>
      <c r="O88" s="109">
        <v>26</v>
      </c>
      <c r="P88" s="109">
        <v>22</v>
      </c>
      <c r="Q88" s="109">
        <v>22</v>
      </c>
      <c r="R88" s="109">
        <v>16</v>
      </c>
      <c r="S88" s="109">
        <v>24</v>
      </c>
      <c r="T88" s="109">
        <v>16</v>
      </c>
      <c r="U88" s="109">
        <v>24</v>
      </c>
      <c r="V88" s="109">
        <v>27</v>
      </c>
      <c r="W88" s="109">
        <v>16</v>
      </c>
      <c r="X88" s="109">
        <v>25</v>
      </c>
      <c r="Y88" s="109">
        <v>23</v>
      </c>
      <c r="Z88" s="109">
        <v>23</v>
      </c>
      <c r="AA88" s="109">
        <v>31</v>
      </c>
    </row>
    <row r="89" spans="1:27" ht="15" hidden="1" customHeight="1" outlineLevel="2">
      <c r="A89" s="135" t="s">
        <v>224</v>
      </c>
      <c r="B89" s="169"/>
      <c r="C89" s="18" t="s">
        <v>6</v>
      </c>
      <c r="D89" s="108">
        <v>13</v>
      </c>
      <c r="E89" s="109">
        <v>16</v>
      </c>
      <c r="F89" s="109">
        <v>8</v>
      </c>
      <c r="G89" s="109">
        <v>5</v>
      </c>
      <c r="H89" s="145">
        <v>15</v>
      </c>
      <c r="I89" s="109">
        <v>7</v>
      </c>
      <c r="J89" s="109">
        <v>10</v>
      </c>
      <c r="K89" s="109">
        <v>13</v>
      </c>
      <c r="L89" s="109">
        <v>24</v>
      </c>
      <c r="M89" s="109">
        <v>13</v>
      </c>
      <c r="N89" s="109">
        <v>34</v>
      </c>
      <c r="O89" s="109">
        <v>15</v>
      </c>
      <c r="P89" s="109">
        <v>45</v>
      </c>
      <c r="Q89" s="109">
        <v>24</v>
      </c>
      <c r="R89" s="109">
        <v>10</v>
      </c>
      <c r="S89" s="109">
        <v>29</v>
      </c>
      <c r="T89" s="109">
        <v>15</v>
      </c>
      <c r="U89" s="109">
        <v>18</v>
      </c>
      <c r="V89" s="109">
        <v>22</v>
      </c>
      <c r="W89" s="109">
        <v>61</v>
      </c>
      <c r="X89" s="109">
        <v>62</v>
      </c>
      <c r="Y89" s="109">
        <v>28</v>
      </c>
      <c r="Z89" s="109">
        <v>29</v>
      </c>
      <c r="AA89" s="109">
        <v>21</v>
      </c>
    </row>
    <row r="90" spans="1:27" ht="15" hidden="1" customHeight="1" outlineLevel="2">
      <c r="A90" s="135" t="s">
        <v>225</v>
      </c>
      <c r="B90" s="169"/>
      <c r="C90" s="18" t="s">
        <v>7</v>
      </c>
      <c r="D90" s="108">
        <v>5</v>
      </c>
      <c r="E90" s="109">
        <v>19</v>
      </c>
      <c r="F90" s="109">
        <v>9</v>
      </c>
      <c r="G90" s="109">
        <v>4</v>
      </c>
      <c r="H90" s="145">
        <v>9</v>
      </c>
      <c r="I90" s="109">
        <v>12</v>
      </c>
      <c r="J90" s="109">
        <v>5</v>
      </c>
      <c r="K90" s="109">
        <v>3</v>
      </c>
      <c r="L90" s="109">
        <v>10</v>
      </c>
      <c r="M90" s="109">
        <v>6</v>
      </c>
      <c r="N90" s="109">
        <v>11</v>
      </c>
      <c r="O90" s="109">
        <v>13</v>
      </c>
      <c r="P90" s="109">
        <v>9</v>
      </c>
      <c r="Q90" s="109">
        <v>6</v>
      </c>
      <c r="R90" s="109">
        <v>17</v>
      </c>
      <c r="S90" s="109">
        <v>9</v>
      </c>
      <c r="T90" s="109">
        <v>16</v>
      </c>
      <c r="U90" s="109">
        <v>11</v>
      </c>
      <c r="V90" s="109">
        <v>12</v>
      </c>
      <c r="W90" s="109">
        <v>6</v>
      </c>
      <c r="X90" s="109">
        <v>12</v>
      </c>
      <c r="Y90" s="109">
        <v>11</v>
      </c>
      <c r="Z90" s="109">
        <v>10</v>
      </c>
      <c r="AA90" s="109">
        <v>10</v>
      </c>
    </row>
    <row r="91" spans="1:27" ht="15" hidden="1" customHeight="1" outlineLevel="2">
      <c r="A91" s="135" t="s">
        <v>226</v>
      </c>
      <c r="B91" s="169"/>
      <c r="C91" s="18" t="s">
        <v>8</v>
      </c>
      <c r="D91" s="108">
        <v>1</v>
      </c>
      <c r="E91" s="109">
        <v>5</v>
      </c>
      <c r="F91" s="109">
        <v>0</v>
      </c>
      <c r="G91" s="109">
        <v>11</v>
      </c>
      <c r="H91" s="145">
        <v>1</v>
      </c>
      <c r="I91" s="109">
        <v>2</v>
      </c>
      <c r="J91" s="109">
        <v>0</v>
      </c>
      <c r="K91" s="109">
        <v>2</v>
      </c>
      <c r="L91" s="109">
        <v>3</v>
      </c>
      <c r="M91" s="109">
        <v>3</v>
      </c>
      <c r="N91" s="109">
        <v>0</v>
      </c>
      <c r="O91" s="109">
        <v>0</v>
      </c>
      <c r="P91" s="109">
        <v>0</v>
      </c>
      <c r="Q91" s="109">
        <v>0</v>
      </c>
      <c r="R91" s="109">
        <v>0</v>
      </c>
      <c r="S91" s="109">
        <v>0</v>
      </c>
      <c r="T91" s="109">
        <v>3</v>
      </c>
      <c r="U91" s="109">
        <v>4</v>
      </c>
      <c r="V91" s="109">
        <v>0</v>
      </c>
      <c r="W91" s="109">
        <v>0</v>
      </c>
      <c r="X91" s="109">
        <v>0</v>
      </c>
      <c r="Y91" s="109">
        <v>1</v>
      </c>
      <c r="Z91" s="109">
        <v>0</v>
      </c>
      <c r="AA91" s="109">
        <v>4</v>
      </c>
    </row>
    <row r="92" spans="1:27" ht="15" hidden="1" customHeight="1" outlineLevel="1" collapsed="1">
      <c r="B92" s="169" t="s">
        <v>26</v>
      </c>
      <c r="C92" s="24" t="s">
        <v>27</v>
      </c>
      <c r="D92" s="106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</row>
    <row r="93" spans="1:27" ht="15" hidden="1" customHeight="1" outlineLevel="2">
      <c r="A93" s="135" t="s">
        <v>227</v>
      </c>
      <c r="B93" s="169"/>
      <c r="C93" s="15" t="s">
        <v>3</v>
      </c>
      <c r="D93" s="108">
        <v>606</v>
      </c>
      <c r="E93" s="109">
        <v>701</v>
      </c>
      <c r="F93" s="109">
        <v>639</v>
      </c>
      <c r="G93" s="109">
        <v>551</v>
      </c>
      <c r="H93" s="145">
        <v>804</v>
      </c>
      <c r="I93" s="109">
        <v>690</v>
      </c>
      <c r="J93" s="109">
        <v>830</v>
      </c>
      <c r="K93" s="109">
        <v>763</v>
      </c>
      <c r="L93" s="109">
        <v>784</v>
      </c>
      <c r="M93" s="109">
        <v>802</v>
      </c>
      <c r="N93" s="109">
        <v>842</v>
      </c>
      <c r="O93" s="109">
        <v>731</v>
      </c>
      <c r="P93" s="109">
        <v>767</v>
      </c>
      <c r="Q93" s="109">
        <v>810</v>
      </c>
      <c r="R93" s="109">
        <v>593</v>
      </c>
      <c r="S93" s="109">
        <v>790</v>
      </c>
      <c r="T93" s="109">
        <v>739</v>
      </c>
      <c r="U93" s="109">
        <v>653</v>
      </c>
      <c r="V93" s="109">
        <v>738</v>
      </c>
      <c r="W93" s="109">
        <v>649</v>
      </c>
      <c r="X93" s="109">
        <v>750</v>
      </c>
      <c r="Y93" s="109">
        <v>661</v>
      </c>
      <c r="Z93" s="109">
        <v>698</v>
      </c>
      <c r="AA93" s="109">
        <v>590</v>
      </c>
    </row>
    <row r="94" spans="1:27" ht="15" hidden="1" customHeight="1" outlineLevel="2">
      <c r="A94" s="135" t="s">
        <v>228</v>
      </c>
      <c r="B94" s="169"/>
      <c r="C94" s="17" t="s">
        <v>4</v>
      </c>
      <c r="D94" s="108">
        <v>46</v>
      </c>
      <c r="E94" s="109">
        <v>67</v>
      </c>
      <c r="F94" s="109">
        <v>49</v>
      </c>
      <c r="G94" s="109">
        <v>47</v>
      </c>
      <c r="H94" s="145">
        <v>43</v>
      </c>
      <c r="I94" s="109">
        <v>64</v>
      </c>
      <c r="J94" s="109">
        <v>70</v>
      </c>
      <c r="K94" s="109">
        <v>52</v>
      </c>
      <c r="L94" s="109">
        <v>71</v>
      </c>
      <c r="M94" s="109">
        <v>51</v>
      </c>
      <c r="N94" s="109">
        <v>58</v>
      </c>
      <c r="O94" s="109">
        <v>33</v>
      </c>
      <c r="P94" s="109">
        <v>35</v>
      </c>
      <c r="Q94" s="109">
        <v>47</v>
      </c>
      <c r="R94" s="109">
        <v>40</v>
      </c>
      <c r="S94" s="109">
        <v>54</v>
      </c>
      <c r="T94" s="109">
        <v>41</v>
      </c>
      <c r="U94" s="109">
        <v>38</v>
      </c>
      <c r="V94" s="109">
        <v>73</v>
      </c>
      <c r="W94" s="109">
        <v>59</v>
      </c>
      <c r="X94" s="109">
        <v>49</v>
      </c>
      <c r="Y94" s="109">
        <v>49</v>
      </c>
      <c r="Z94" s="109">
        <v>66</v>
      </c>
      <c r="AA94" s="109">
        <v>50</v>
      </c>
    </row>
    <row r="95" spans="1:27" ht="15" hidden="1" customHeight="1" outlineLevel="2">
      <c r="A95" s="135" t="s">
        <v>229</v>
      </c>
      <c r="B95" s="169"/>
      <c r="C95" s="18" t="s">
        <v>5</v>
      </c>
      <c r="D95" s="108">
        <v>19</v>
      </c>
      <c r="E95" s="109">
        <v>25</v>
      </c>
      <c r="F95" s="109">
        <v>16</v>
      </c>
      <c r="G95" s="109">
        <v>20</v>
      </c>
      <c r="H95" s="145">
        <v>22</v>
      </c>
      <c r="I95" s="109">
        <v>26</v>
      </c>
      <c r="J95" s="109">
        <v>26</v>
      </c>
      <c r="K95" s="109">
        <v>22</v>
      </c>
      <c r="L95" s="109">
        <v>31</v>
      </c>
      <c r="M95" s="109">
        <v>18</v>
      </c>
      <c r="N95" s="109">
        <v>23</v>
      </c>
      <c r="O95" s="109">
        <v>13</v>
      </c>
      <c r="P95" s="109">
        <v>12</v>
      </c>
      <c r="Q95" s="109">
        <v>18</v>
      </c>
      <c r="R95" s="109">
        <v>22</v>
      </c>
      <c r="S95" s="109">
        <v>19</v>
      </c>
      <c r="T95" s="109">
        <v>18</v>
      </c>
      <c r="U95" s="109">
        <v>18</v>
      </c>
      <c r="V95" s="109">
        <v>30</v>
      </c>
      <c r="W95" s="109">
        <v>27</v>
      </c>
      <c r="X95" s="109">
        <v>21</v>
      </c>
      <c r="Y95" s="109">
        <v>27</v>
      </c>
      <c r="Z95" s="109">
        <v>34</v>
      </c>
      <c r="AA95" s="109">
        <v>19</v>
      </c>
    </row>
    <row r="96" spans="1:27" ht="15" hidden="1" customHeight="1" outlineLevel="2">
      <c r="A96" s="135" t="s">
        <v>230</v>
      </c>
      <c r="B96" s="169"/>
      <c r="C96" s="18" t="s">
        <v>6</v>
      </c>
      <c r="D96" s="108">
        <v>9</v>
      </c>
      <c r="E96" s="109">
        <v>13</v>
      </c>
      <c r="F96" s="109">
        <v>5</v>
      </c>
      <c r="G96" s="109">
        <v>3</v>
      </c>
      <c r="H96" s="145">
        <v>4</v>
      </c>
      <c r="I96" s="109">
        <v>11</v>
      </c>
      <c r="J96" s="109">
        <v>8</v>
      </c>
      <c r="K96" s="109">
        <v>4</v>
      </c>
      <c r="L96" s="109">
        <v>8</v>
      </c>
      <c r="M96" s="109">
        <v>5</v>
      </c>
      <c r="N96" s="109">
        <v>4</v>
      </c>
      <c r="O96" s="109">
        <v>0</v>
      </c>
      <c r="P96" s="109">
        <v>5</v>
      </c>
      <c r="Q96" s="109">
        <v>7</v>
      </c>
      <c r="R96" s="109">
        <v>4</v>
      </c>
      <c r="S96" s="109">
        <v>10</v>
      </c>
      <c r="T96" s="109">
        <v>2</v>
      </c>
      <c r="U96" s="109">
        <v>3</v>
      </c>
      <c r="V96" s="109">
        <v>25</v>
      </c>
      <c r="W96" s="109">
        <v>11</v>
      </c>
      <c r="X96" s="109">
        <v>12</v>
      </c>
      <c r="Y96" s="109">
        <v>8</v>
      </c>
      <c r="Z96" s="109">
        <v>13</v>
      </c>
      <c r="AA96" s="109">
        <v>10</v>
      </c>
    </row>
    <row r="97" spans="1:27" ht="15" hidden="1" customHeight="1" outlineLevel="2">
      <c r="A97" s="135" t="s">
        <v>231</v>
      </c>
      <c r="B97" s="169"/>
      <c r="C97" s="18" t="s">
        <v>7</v>
      </c>
      <c r="D97" s="108">
        <v>17</v>
      </c>
      <c r="E97" s="109">
        <v>27</v>
      </c>
      <c r="F97" s="109">
        <v>28</v>
      </c>
      <c r="G97" s="109">
        <v>18</v>
      </c>
      <c r="H97" s="145">
        <v>17</v>
      </c>
      <c r="I97" s="109">
        <v>26</v>
      </c>
      <c r="J97" s="109">
        <v>36</v>
      </c>
      <c r="K97" s="109">
        <v>24</v>
      </c>
      <c r="L97" s="109">
        <v>32</v>
      </c>
      <c r="M97" s="109">
        <v>27</v>
      </c>
      <c r="N97" s="109">
        <v>29</v>
      </c>
      <c r="O97" s="109">
        <v>20</v>
      </c>
      <c r="P97" s="109">
        <v>18</v>
      </c>
      <c r="Q97" s="109">
        <v>22</v>
      </c>
      <c r="R97" s="109">
        <v>14</v>
      </c>
      <c r="S97" s="109">
        <v>25</v>
      </c>
      <c r="T97" s="109">
        <v>18</v>
      </c>
      <c r="U97" s="109">
        <v>14</v>
      </c>
      <c r="V97" s="109">
        <v>18</v>
      </c>
      <c r="W97" s="109">
        <v>21</v>
      </c>
      <c r="X97" s="109">
        <v>16</v>
      </c>
      <c r="Y97" s="109">
        <v>11</v>
      </c>
      <c r="Z97" s="109">
        <v>19</v>
      </c>
      <c r="AA97" s="109">
        <v>18</v>
      </c>
    </row>
    <row r="98" spans="1:27" ht="15" hidden="1" customHeight="1" outlineLevel="2">
      <c r="A98" s="135" t="s">
        <v>232</v>
      </c>
      <c r="B98" s="169"/>
      <c r="C98" s="18" t="s">
        <v>8</v>
      </c>
      <c r="D98" s="108">
        <v>1</v>
      </c>
      <c r="E98" s="109">
        <v>2</v>
      </c>
      <c r="F98" s="109">
        <v>0</v>
      </c>
      <c r="G98" s="109">
        <v>6</v>
      </c>
      <c r="H98" s="145">
        <v>0</v>
      </c>
      <c r="I98" s="109">
        <v>1</v>
      </c>
      <c r="J98" s="109">
        <v>0</v>
      </c>
      <c r="K98" s="109">
        <v>2</v>
      </c>
      <c r="L98" s="109">
        <v>0</v>
      </c>
      <c r="M98" s="109">
        <v>1</v>
      </c>
      <c r="N98" s="109">
        <v>2</v>
      </c>
      <c r="O98" s="109">
        <v>0</v>
      </c>
      <c r="P98" s="109">
        <v>0</v>
      </c>
      <c r="Q98" s="109">
        <v>0</v>
      </c>
      <c r="R98" s="109">
        <v>0</v>
      </c>
      <c r="S98" s="109">
        <v>0</v>
      </c>
      <c r="T98" s="109">
        <v>3</v>
      </c>
      <c r="U98" s="109">
        <v>3</v>
      </c>
      <c r="V98" s="109">
        <v>0</v>
      </c>
      <c r="W98" s="109">
        <v>0</v>
      </c>
      <c r="X98" s="109">
        <v>0</v>
      </c>
      <c r="Y98" s="109">
        <v>3</v>
      </c>
      <c r="Z98" s="109">
        <v>0</v>
      </c>
      <c r="AA98" s="109">
        <v>3</v>
      </c>
    </row>
    <row r="99" spans="1:27" ht="15" customHeight="1">
      <c r="B99" s="169"/>
      <c r="C99" s="31"/>
      <c r="D99" s="104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</row>
    <row r="100" spans="1:27" ht="15" customHeight="1">
      <c r="B100" s="169"/>
      <c r="C100" s="21" t="s">
        <v>28</v>
      </c>
      <c r="D100" s="106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</row>
    <row r="101" spans="1:27" ht="15" customHeight="1">
      <c r="A101" s="135" t="s">
        <v>233</v>
      </c>
      <c r="B101" s="169"/>
      <c r="C101" s="15" t="s">
        <v>3</v>
      </c>
      <c r="D101" s="102">
        <f t="shared" ref="D101:H106" si="133">D109+D116</f>
        <v>1250</v>
      </c>
      <c r="E101" s="103">
        <f t="shared" si="133"/>
        <v>1190</v>
      </c>
      <c r="F101" s="103">
        <f t="shared" si="133"/>
        <v>1081</v>
      </c>
      <c r="G101" s="103">
        <f t="shared" si="133"/>
        <v>1154</v>
      </c>
      <c r="H101" s="102">
        <f>H109+H116</f>
        <v>1152</v>
      </c>
      <c r="I101" s="119">
        <f t="shared" ref="I101:K101" si="134">I109+I116</f>
        <v>1058</v>
      </c>
      <c r="J101" s="103">
        <f t="shared" si="134"/>
        <v>1170</v>
      </c>
      <c r="K101" s="103">
        <f t="shared" si="134"/>
        <v>1035</v>
      </c>
      <c r="L101" s="103">
        <f t="shared" ref="L101:T101" si="135">L109+L116</f>
        <v>999</v>
      </c>
      <c r="M101" s="103">
        <f t="shared" si="135"/>
        <v>1160</v>
      </c>
      <c r="N101" s="103">
        <f t="shared" si="135"/>
        <v>1135</v>
      </c>
      <c r="O101" s="103">
        <f t="shared" si="135"/>
        <v>1049</v>
      </c>
      <c r="P101" s="103">
        <f t="shared" si="135"/>
        <v>1103</v>
      </c>
      <c r="Q101" s="103">
        <f t="shared" si="135"/>
        <v>1095</v>
      </c>
      <c r="R101" s="103">
        <f t="shared" si="135"/>
        <v>891</v>
      </c>
      <c r="S101" s="103">
        <f t="shared" si="135"/>
        <v>1213</v>
      </c>
      <c r="T101" s="103">
        <f t="shared" si="135"/>
        <v>1108</v>
      </c>
      <c r="U101" s="103">
        <f t="shared" ref="U101:W101" si="136">U109+U116</f>
        <v>1071</v>
      </c>
      <c r="V101" s="103">
        <f t="shared" si="136"/>
        <v>1205</v>
      </c>
      <c r="W101" s="103">
        <f t="shared" si="136"/>
        <v>984</v>
      </c>
      <c r="X101" s="103">
        <f t="shared" ref="X101" si="137">X109+X116</f>
        <v>1109</v>
      </c>
      <c r="Y101" s="103">
        <f t="shared" ref="Y101:Y106" si="138">Y109+Y116</f>
        <v>1080</v>
      </c>
      <c r="Z101" s="103">
        <f t="shared" ref="Z101:AA106" si="139">Z109+Z116</f>
        <v>1219</v>
      </c>
      <c r="AA101" s="103">
        <f t="shared" si="139"/>
        <v>964</v>
      </c>
    </row>
    <row r="102" spans="1:27" ht="15" customHeight="1">
      <c r="A102" s="135" t="s">
        <v>234</v>
      </c>
      <c r="B102" s="169"/>
      <c r="C102" s="17" t="s">
        <v>4</v>
      </c>
      <c r="D102" s="102">
        <f t="shared" si="133"/>
        <v>91</v>
      </c>
      <c r="E102" s="103">
        <f t="shared" si="133"/>
        <v>97</v>
      </c>
      <c r="F102" s="103">
        <f t="shared" si="133"/>
        <v>94</v>
      </c>
      <c r="G102" s="103">
        <f t="shared" si="133"/>
        <v>87</v>
      </c>
      <c r="H102" s="102">
        <f t="shared" si="133"/>
        <v>115</v>
      </c>
      <c r="I102" s="119">
        <f t="shared" ref="I102:K102" si="140">I110+I117</f>
        <v>113</v>
      </c>
      <c r="J102" s="103">
        <f t="shared" si="140"/>
        <v>101</v>
      </c>
      <c r="K102" s="103">
        <f t="shared" si="140"/>
        <v>96</v>
      </c>
      <c r="L102" s="103">
        <f t="shared" ref="L102:T102" si="141">L110+L117</f>
        <v>104</v>
      </c>
      <c r="M102" s="103">
        <f t="shared" si="141"/>
        <v>100</v>
      </c>
      <c r="N102" s="103">
        <f t="shared" si="141"/>
        <v>96</v>
      </c>
      <c r="O102" s="103">
        <f t="shared" si="141"/>
        <v>96</v>
      </c>
      <c r="P102" s="103">
        <f t="shared" si="141"/>
        <v>104</v>
      </c>
      <c r="Q102" s="103">
        <f t="shared" si="141"/>
        <v>80</v>
      </c>
      <c r="R102" s="103">
        <f t="shared" si="141"/>
        <v>79</v>
      </c>
      <c r="S102" s="103">
        <f t="shared" si="141"/>
        <v>118</v>
      </c>
      <c r="T102" s="103">
        <f t="shared" si="141"/>
        <v>97</v>
      </c>
      <c r="U102" s="103">
        <f t="shared" ref="U102:W102" si="142">U110+U117</f>
        <v>118</v>
      </c>
      <c r="V102" s="103">
        <f t="shared" si="142"/>
        <v>100</v>
      </c>
      <c r="W102" s="103">
        <f t="shared" si="142"/>
        <v>87</v>
      </c>
      <c r="X102" s="103">
        <f t="shared" ref="X102" si="143">X110+X117</f>
        <v>120</v>
      </c>
      <c r="Y102" s="103">
        <f t="shared" si="138"/>
        <v>103</v>
      </c>
      <c r="Z102" s="103">
        <f t="shared" si="139"/>
        <v>102</v>
      </c>
      <c r="AA102" s="103">
        <f t="shared" si="139"/>
        <v>82</v>
      </c>
    </row>
    <row r="103" spans="1:27" ht="15" customHeight="1">
      <c r="A103" s="135" t="s">
        <v>235</v>
      </c>
      <c r="B103" s="169"/>
      <c r="C103" s="18" t="s">
        <v>5</v>
      </c>
      <c r="D103" s="102">
        <f t="shared" si="133"/>
        <v>34</v>
      </c>
      <c r="E103" s="103">
        <f t="shared" si="133"/>
        <v>37</v>
      </c>
      <c r="F103" s="103">
        <f t="shared" si="133"/>
        <v>26</v>
      </c>
      <c r="G103" s="103">
        <f t="shared" si="133"/>
        <v>27</v>
      </c>
      <c r="H103" s="102">
        <f t="shared" si="133"/>
        <v>51</v>
      </c>
      <c r="I103" s="119">
        <f t="shared" ref="I103:K103" si="144">I111+I118</f>
        <v>47</v>
      </c>
      <c r="J103" s="103">
        <f t="shared" si="144"/>
        <v>42</v>
      </c>
      <c r="K103" s="103">
        <f t="shared" si="144"/>
        <v>48</v>
      </c>
      <c r="L103" s="103">
        <f t="shared" ref="L103:T103" si="145">L111+L118</f>
        <v>44</v>
      </c>
      <c r="M103" s="103">
        <f t="shared" si="145"/>
        <v>37</v>
      </c>
      <c r="N103" s="103">
        <f t="shared" si="145"/>
        <v>46</v>
      </c>
      <c r="O103" s="103">
        <f t="shared" si="145"/>
        <v>26</v>
      </c>
      <c r="P103" s="103">
        <f t="shared" si="145"/>
        <v>43</v>
      </c>
      <c r="Q103" s="103">
        <f t="shared" si="145"/>
        <v>38</v>
      </c>
      <c r="R103" s="103">
        <f t="shared" si="145"/>
        <v>23</v>
      </c>
      <c r="S103" s="103">
        <f t="shared" si="145"/>
        <v>43</v>
      </c>
      <c r="T103" s="103">
        <f t="shared" si="145"/>
        <v>33</v>
      </c>
      <c r="U103" s="103">
        <f t="shared" ref="U103:W103" si="146">U111+U118</f>
        <v>43</v>
      </c>
      <c r="V103" s="103">
        <f t="shared" si="146"/>
        <v>39</v>
      </c>
      <c r="W103" s="103">
        <f t="shared" si="146"/>
        <v>20</v>
      </c>
      <c r="X103" s="103">
        <f t="shared" ref="X103" si="147">X111+X118</f>
        <v>36</v>
      </c>
      <c r="Y103" s="103">
        <f t="shared" si="138"/>
        <v>37</v>
      </c>
      <c r="Z103" s="103">
        <f t="shared" si="139"/>
        <v>47</v>
      </c>
      <c r="AA103" s="103">
        <f t="shared" si="139"/>
        <v>35</v>
      </c>
    </row>
    <row r="104" spans="1:27" ht="15" customHeight="1">
      <c r="A104" s="135" t="s">
        <v>236</v>
      </c>
      <c r="B104" s="169"/>
      <c r="C104" s="18" t="s">
        <v>6</v>
      </c>
      <c r="D104" s="102">
        <f t="shared" si="133"/>
        <v>10</v>
      </c>
      <c r="E104" s="103">
        <f t="shared" si="133"/>
        <v>8</v>
      </c>
      <c r="F104" s="103">
        <f t="shared" si="133"/>
        <v>19</v>
      </c>
      <c r="G104" s="103">
        <f t="shared" si="133"/>
        <v>12</v>
      </c>
      <c r="H104" s="102">
        <f t="shared" si="133"/>
        <v>12</v>
      </c>
      <c r="I104" s="119">
        <f t="shared" ref="I104:K104" si="148">I112+I119</f>
        <v>23</v>
      </c>
      <c r="J104" s="103">
        <f t="shared" si="148"/>
        <v>21</v>
      </c>
      <c r="K104" s="103">
        <f t="shared" si="148"/>
        <v>12</v>
      </c>
      <c r="L104" s="103">
        <f t="shared" ref="L104:T104" si="149">L112+L119</f>
        <v>22</v>
      </c>
      <c r="M104" s="103">
        <f t="shared" si="149"/>
        <v>17</v>
      </c>
      <c r="N104" s="103">
        <f t="shared" si="149"/>
        <v>15</v>
      </c>
      <c r="O104" s="103">
        <f t="shared" si="149"/>
        <v>28</v>
      </c>
      <c r="P104" s="103">
        <f t="shared" si="149"/>
        <v>29</v>
      </c>
      <c r="Q104" s="103">
        <f t="shared" si="149"/>
        <v>8</v>
      </c>
      <c r="R104" s="103">
        <f t="shared" si="149"/>
        <v>23</v>
      </c>
      <c r="S104" s="103">
        <f t="shared" si="149"/>
        <v>32</v>
      </c>
      <c r="T104" s="103">
        <f t="shared" si="149"/>
        <v>28</v>
      </c>
      <c r="U104" s="103">
        <f t="shared" ref="U104:W104" si="150">U112+U119</f>
        <v>26</v>
      </c>
      <c r="V104" s="103">
        <f t="shared" si="150"/>
        <v>27</v>
      </c>
      <c r="W104" s="103">
        <f t="shared" si="150"/>
        <v>25</v>
      </c>
      <c r="X104" s="103">
        <f t="shared" ref="X104" si="151">X112+X119</f>
        <v>37</v>
      </c>
      <c r="Y104" s="103">
        <f t="shared" si="138"/>
        <v>26</v>
      </c>
      <c r="Z104" s="103">
        <f t="shared" si="139"/>
        <v>19</v>
      </c>
      <c r="AA104" s="103">
        <f t="shared" si="139"/>
        <v>13</v>
      </c>
    </row>
    <row r="105" spans="1:27" ht="15" customHeight="1">
      <c r="A105" s="135" t="s">
        <v>237</v>
      </c>
      <c r="B105" s="169"/>
      <c r="C105" s="18" t="s">
        <v>7</v>
      </c>
      <c r="D105" s="102">
        <f t="shared" si="133"/>
        <v>40</v>
      </c>
      <c r="E105" s="103">
        <f t="shared" si="133"/>
        <v>46</v>
      </c>
      <c r="F105" s="103">
        <f t="shared" si="133"/>
        <v>40</v>
      </c>
      <c r="G105" s="103">
        <f t="shared" si="133"/>
        <v>40</v>
      </c>
      <c r="H105" s="102">
        <f t="shared" si="133"/>
        <v>35</v>
      </c>
      <c r="I105" s="119">
        <f t="shared" ref="I105:K105" si="152">I113+I120</f>
        <v>34</v>
      </c>
      <c r="J105" s="103">
        <f t="shared" si="152"/>
        <v>33</v>
      </c>
      <c r="K105" s="103">
        <f t="shared" si="152"/>
        <v>35</v>
      </c>
      <c r="L105" s="103">
        <f t="shared" ref="L105:T105" si="153">L113+L120</f>
        <v>36</v>
      </c>
      <c r="M105" s="103">
        <f t="shared" si="153"/>
        <v>46</v>
      </c>
      <c r="N105" s="103">
        <f t="shared" si="153"/>
        <v>31</v>
      </c>
      <c r="O105" s="103">
        <f t="shared" si="153"/>
        <v>39</v>
      </c>
      <c r="P105" s="103">
        <f t="shared" si="153"/>
        <v>29</v>
      </c>
      <c r="Q105" s="103">
        <f t="shared" si="153"/>
        <v>33</v>
      </c>
      <c r="R105" s="103">
        <f t="shared" si="153"/>
        <v>31</v>
      </c>
      <c r="S105" s="103">
        <f t="shared" si="153"/>
        <v>43</v>
      </c>
      <c r="T105" s="103">
        <f t="shared" si="153"/>
        <v>36</v>
      </c>
      <c r="U105" s="103">
        <f t="shared" ref="U105:W105" si="154">U113+U120</f>
        <v>49</v>
      </c>
      <c r="V105" s="103">
        <f t="shared" si="154"/>
        <v>34</v>
      </c>
      <c r="W105" s="103">
        <f t="shared" si="154"/>
        <v>42</v>
      </c>
      <c r="X105" s="103">
        <f t="shared" ref="X105" si="155">X113+X120</f>
        <v>46</v>
      </c>
      <c r="Y105" s="103">
        <f t="shared" si="138"/>
        <v>40</v>
      </c>
      <c r="Z105" s="103">
        <f t="shared" si="139"/>
        <v>36</v>
      </c>
      <c r="AA105" s="103">
        <f t="shared" si="139"/>
        <v>32</v>
      </c>
    </row>
    <row r="106" spans="1:27" ht="15" customHeight="1">
      <c r="A106" s="135" t="s">
        <v>238</v>
      </c>
      <c r="B106" s="169"/>
      <c r="C106" s="18" t="s">
        <v>8</v>
      </c>
      <c r="D106" s="102">
        <f t="shared" si="133"/>
        <v>7</v>
      </c>
      <c r="E106" s="103">
        <f t="shared" si="133"/>
        <v>6</v>
      </c>
      <c r="F106" s="103">
        <f t="shared" si="133"/>
        <v>9</v>
      </c>
      <c r="G106" s="103">
        <f t="shared" si="133"/>
        <v>8</v>
      </c>
      <c r="H106" s="102">
        <f t="shared" si="133"/>
        <v>17</v>
      </c>
      <c r="I106" s="119">
        <f t="shared" ref="I106:K106" si="156">I114+I121</f>
        <v>9</v>
      </c>
      <c r="J106" s="103">
        <f t="shared" si="156"/>
        <v>5</v>
      </c>
      <c r="K106" s="103">
        <f t="shared" si="156"/>
        <v>1</v>
      </c>
      <c r="L106" s="103">
        <f t="shared" ref="L106:T106" si="157">L114+L121</f>
        <v>2</v>
      </c>
      <c r="M106" s="103">
        <f t="shared" si="157"/>
        <v>0</v>
      </c>
      <c r="N106" s="103">
        <f t="shared" si="157"/>
        <v>4</v>
      </c>
      <c r="O106" s="103">
        <f t="shared" si="157"/>
        <v>3</v>
      </c>
      <c r="P106" s="103">
        <f t="shared" si="157"/>
        <v>3</v>
      </c>
      <c r="Q106" s="103">
        <f t="shared" si="157"/>
        <v>1</v>
      </c>
      <c r="R106" s="103">
        <f t="shared" si="157"/>
        <v>2</v>
      </c>
      <c r="S106" s="103">
        <f t="shared" si="157"/>
        <v>0</v>
      </c>
      <c r="T106" s="103">
        <f t="shared" si="157"/>
        <v>0</v>
      </c>
      <c r="U106" s="103">
        <f t="shared" ref="U106:W106" si="158">U114+U121</f>
        <v>0</v>
      </c>
      <c r="V106" s="103">
        <f t="shared" si="158"/>
        <v>0</v>
      </c>
      <c r="W106" s="103">
        <f t="shared" si="158"/>
        <v>0</v>
      </c>
      <c r="X106" s="103">
        <f t="shared" ref="X106" si="159">X114+X121</f>
        <v>1</v>
      </c>
      <c r="Y106" s="103">
        <f t="shared" si="138"/>
        <v>0</v>
      </c>
      <c r="Z106" s="103">
        <f t="shared" si="139"/>
        <v>0</v>
      </c>
      <c r="AA106" s="103">
        <f t="shared" si="139"/>
        <v>2</v>
      </c>
    </row>
    <row r="107" spans="1:27" ht="15" customHeight="1" collapsed="1">
      <c r="B107" s="169"/>
      <c r="C107" s="27" t="s">
        <v>10</v>
      </c>
      <c r="D107" s="106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</row>
    <row r="108" spans="1:27" ht="15" hidden="1" customHeight="1" outlineLevel="1" collapsed="1">
      <c r="B108" s="169" t="s">
        <v>29</v>
      </c>
      <c r="C108" s="24" t="s">
        <v>30</v>
      </c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</row>
    <row r="109" spans="1:27" ht="15" hidden="1" customHeight="1" outlineLevel="2">
      <c r="A109" s="135" t="s">
        <v>239</v>
      </c>
      <c r="B109" s="169"/>
      <c r="C109" s="15" t="s">
        <v>3</v>
      </c>
      <c r="D109" s="123">
        <v>148</v>
      </c>
      <c r="E109" s="124">
        <v>163</v>
      </c>
      <c r="F109" s="124">
        <v>143</v>
      </c>
      <c r="G109" s="124">
        <v>157</v>
      </c>
      <c r="H109" s="148">
        <v>167</v>
      </c>
      <c r="I109" s="124">
        <v>114</v>
      </c>
      <c r="J109" s="124">
        <v>181</v>
      </c>
      <c r="K109" s="124">
        <v>121</v>
      </c>
      <c r="L109" s="124">
        <v>134</v>
      </c>
      <c r="M109" s="124">
        <v>141</v>
      </c>
      <c r="N109" s="124">
        <v>147</v>
      </c>
      <c r="O109" s="124">
        <v>150</v>
      </c>
      <c r="P109" s="124">
        <v>128</v>
      </c>
      <c r="Q109" s="124">
        <v>147</v>
      </c>
      <c r="R109" s="124">
        <v>61</v>
      </c>
      <c r="S109" s="124">
        <v>210</v>
      </c>
      <c r="T109" s="148">
        <v>165</v>
      </c>
      <c r="U109" s="226">
        <v>136</v>
      </c>
      <c r="V109" s="227">
        <v>194</v>
      </c>
      <c r="W109" s="124">
        <v>153</v>
      </c>
      <c r="X109" s="124">
        <v>162</v>
      </c>
      <c r="Y109" s="124">
        <v>135</v>
      </c>
      <c r="Z109" s="124">
        <v>147</v>
      </c>
      <c r="AA109" s="124">
        <v>112</v>
      </c>
    </row>
    <row r="110" spans="1:27" ht="15" hidden="1" customHeight="1" outlineLevel="2">
      <c r="A110" s="135" t="s">
        <v>240</v>
      </c>
      <c r="B110" s="169"/>
      <c r="C110" s="17" t="s">
        <v>4</v>
      </c>
      <c r="D110" s="123">
        <v>13</v>
      </c>
      <c r="E110" s="124">
        <v>15</v>
      </c>
      <c r="F110" s="124">
        <v>19</v>
      </c>
      <c r="G110" s="124">
        <v>10</v>
      </c>
      <c r="H110" s="148">
        <v>7</v>
      </c>
      <c r="I110" s="124">
        <v>8</v>
      </c>
      <c r="J110" s="124">
        <v>19</v>
      </c>
      <c r="K110" s="124">
        <v>6</v>
      </c>
      <c r="L110" s="124">
        <v>11</v>
      </c>
      <c r="M110" s="124">
        <v>7</v>
      </c>
      <c r="N110" s="124">
        <v>8</v>
      </c>
      <c r="O110" s="124">
        <v>12</v>
      </c>
      <c r="P110" s="124">
        <v>8</v>
      </c>
      <c r="Q110" s="124">
        <v>6</v>
      </c>
      <c r="R110" s="124">
        <v>2</v>
      </c>
      <c r="S110" s="124">
        <v>17</v>
      </c>
      <c r="T110" s="148">
        <v>11</v>
      </c>
      <c r="U110" s="226">
        <v>8</v>
      </c>
      <c r="V110" s="227">
        <v>12</v>
      </c>
      <c r="W110" s="124">
        <v>14</v>
      </c>
      <c r="X110" s="124">
        <v>13</v>
      </c>
      <c r="Y110" s="124">
        <v>6</v>
      </c>
      <c r="Z110" s="124">
        <v>6</v>
      </c>
      <c r="AA110" s="124">
        <v>10</v>
      </c>
    </row>
    <row r="111" spans="1:27" ht="15" hidden="1" customHeight="1" outlineLevel="2">
      <c r="A111" s="135" t="s">
        <v>241</v>
      </c>
      <c r="B111" s="169"/>
      <c r="C111" s="18" t="s">
        <v>5</v>
      </c>
      <c r="D111" s="123">
        <v>3</v>
      </c>
      <c r="E111" s="124">
        <v>7</v>
      </c>
      <c r="F111" s="124">
        <v>4</v>
      </c>
      <c r="G111" s="124">
        <v>4</v>
      </c>
      <c r="H111" s="148">
        <v>2</v>
      </c>
      <c r="I111" s="124">
        <v>3</v>
      </c>
      <c r="J111" s="124">
        <v>11</v>
      </c>
      <c r="K111" s="124">
        <v>4</v>
      </c>
      <c r="L111" s="124">
        <v>5</v>
      </c>
      <c r="M111" s="124">
        <v>0</v>
      </c>
      <c r="N111" s="124">
        <v>3</v>
      </c>
      <c r="O111" s="124">
        <v>5</v>
      </c>
      <c r="P111" s="124">
        <v>1</v>
      </c>
      <c r="Q111" s="124">
        <v>4</v>
      </c>
      <c r="R111" s="124">
        <v>1</v>
      </c>
      <c r="S111" s="124">
        <v>7</v>
      </c>
      <c r="T111" s="148">
        <v>6</v>
      </c>
      <c r="U111" s="226">
        <v>3</v>
      </c>
      <c r="V111" s="227">
        <v>7</v>
      </c>
      <c r="W111" s="124">
        <v>2</v>
      </c>
      <c r="X111" s="124">
        <v>6</v>
      </c>
      <c r="Y111" s="124">
        <v>3</v>
      </c>
      <c r="Z111" s="124">
        <v>2</v>
      </c>
      <c r="AA111" s="124">
        <v>4</v>
      </c>
    </row>
    <row r="112" spans="1:27" ht="15" hidden="1" customHeight="1" outlineLevel="2">
      <c r="A112" s="135" t="s">
        <v>242</v>
      </c>
      <c r="B112" s="169"/>
      <c r="C112" s="18" t="s">
        <v>6</v>
      </c>
      <c r="D112" s="123">
        <v>1</v>
      </c>
      <c r="E112" s="124">
        <v>0</v>
      </c>
      <c r="F112" s="124">
        <v>11</v>
      </c>
      <c r="G112" s="124">
        <v>2</v>
      </c>
      <c r="H112" s="148">
        <v>0</v>
      </c>
      <c r="I112" s="124">
        <v>1</v>
      </c>
      <c r="J112" s="124">
        <v>0</v>
      </c>
      <c r="K112" s="124">
        <v>0</v>
      </c>
      <c r="L112" s="124">
        <v>4</v>
      </c>
      <c r="M112" s="124">
        <v>3</v>
      </c>
      <c r="N112" s="124">
        <v>2</v>
      </c>
      <c r="O112" s="124">
        <v>1</v>
      </c>
      <c r="P112" s="124">
        <v>1</v>
      </c>
      <c r="Q112" s="124">
        <v>0</v>
      </c>
      <c r="R112" s="124">
        <v>0</v>
      </c>
      <c r="S112" s="124">
        <v>1</v>
      </c>
      <c r="T112" s="148">
        <v>0</v>
      </c>
      <c r="U112" s="226">
        <v>0</v>
      </c>
      <c r="V112" s="227">
        <v>1</v>
      </c>
      <c r="W112" s="124">
        <v>1</v>
      </c>
      <c r="X112" s="124">
        <v>0</v>
      </c>
      <c r="Y112" s="124">
        <v>0</v>
      </c>
      <c r="Z112" s="124">
        <v>0</v>
      </c>
      <c r="AA112" s="124">
        <v>1</v>
      </c>
    </row>
    <row r="113" spans="1:27" ht="15" hidden="1" customHeight="1" outlineLevel="2">
      <c r="A113" s="135" t="s">
        <v>243</v>
      </c>
      <c r="B113" s="169"/>
      <c r="C113" s="18" t="s">
        <v>7</v>
      </c>
      <c r="D113" s="123">
        <v>5</v>
      </c>
      <c r="E113" s="124">
        <v>8</v>
      </c>
      <c r="F113" s="124">
        <v>3</v>
      </c>
      <c r="G113" s="124">
        <v>4</v>
      </c>
      <c r="H113" s="148">
        <v>3</v>
      </c>
      <c r="I113" s="124">
        <v>3</v>
      </c>
      <c r="J113" s="124">
        <v>8</v>
      </c>
      <c r="K113" s="124">
        <v>2</v>
      </c>
      <c r="L113" s="124">
        <v>2</v>
      </c>
      <c r="M113" s="124">
        <v>4</v>
      </c>
      <c r="N113" s="124">
        <v>3</v>
      </c>
      <c r="O113" s="124">
        <v>6</v>
      </c>
      <c r="P113" s="124">
        <v>5</v>
      </c>
      <c r="Q113" s="124">
        <v>2</v>
      </c>
      <c r="R113" s="124">
        <v>1</v>
      </c>
      <c r="S113" s="124">
        <v>9</v>
      </c>
      <c r="T113" s="148">
        <v>5</v>
      </c>
      <c r="U113" s="226">
        <v>5</v>
      </c>
      <c r="V113" s="227">
        <v>4</v>
      </c>
      <c r="W113" s="124">
        <v>11</v>
      </c>
      <c r="X113" s="124">
        <v>7</v>
      </c>
      <c r="Y113" s="124">
        <v>3</v>
      </c>
      <c r="Z113" s="124">
        <v>4</v>
      </c>
      <c r="AA113" s="124">
        <v>5</v>
      </c>
    </row>
    <row r="114" spans="1:27" ht="15" hidden="1" customHeight="1" outlineLevel="2">
      <c r="A114" s="135" t="s">
        <v>244</v>
      </c>
      <c r="B114" s="169"/>
      <c r="C114" s="18" t="s">
        <v>8</v>
      </c>
      <c r="D114" s="123">
        <v>4</v>
      </c>
      <c r="E114" s="124">
        <v>0</v>
      </c>
      <c r="F114" s="124">
        <v>1</v>
      </c>
      <c r="G114" s="124">
        <v>0</v>
      </c>
      <c r="H114" s="148">
        <v>2</v>
      </c>
      <c r="I114" s="124">
        <v>1</v>
      </c>
      <c r="J114" s="124">
        <v>0</v>
      </c>
      <c r="K114" s="124">
        <v>0</v>
      </c>
      <c r="L114" s="124">
        <v>0</v>
      </c>
      <c r="M114" s="124">
        <v>0</v>
      </c>
      <c r="N114" s="124">
        <v>0</v>
      </c>
      <c r="O114" s="124">
        <v>0</v>
      </c>
      <c r="P114" s="124">
        <v>1</v>
      </c>
      <c r="Q114" s="124">
        <v>0</v>
      </c>
      <c r="R114" s="124">
        <v>0</v>
      </c>
      <c r="S114" s="124">
        <v>0</v>
      </c>
      <c r="T114" s="148">
        <v>0</v>
      </c>
      <c r="U114" s="226">
        <v>0</v>
      </c>
      <c r="V114" s="227">
        <v>0</v>
      </c>
      <c r="W114" s="124">
        <v>0</v>
      </c>
      <c r="X114" s="124">
        <v>0</v>
      </c>
      <c r="Y114" s="124">
        <v>0</v>
      </c>
      <c r="Z114" s="124">
        <v>0</v>
      </c>
      <c r="AA114" s="124">
        <v>0</v>
      </c>
    </row>
    <row r="115" spans="1:27" ht="15" hidden="1" customHeight="1" outlineLevel="1" collapsed="1">
      <c r="B115" s="169" t="s">
        <v>31</v>
      </c>
      <c r="C115" s="33" t="s">
        <v>32</v>
      </c>
      <c r="D115" s="121"/>
      <c r="E115" s="122"/>
      <c r="F115" s="122"/>
      <c r="G115" s="122"/>
      <c r="H115" s="122"/>
      <c r="I115" s="122"/>
      <c r="J115" s="122"/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  <c r="AA115" s="122"/>
    </row>
    <row r="116" spans="1:27" ht="15" hidden="1" customHeight="1" outlineLevel="2">
      <c r="A116" s="135" t="s">
        <v>245</v>
      </c>
      <c r="B116" s="169"/>
      <c r="C116" s="15" t="s">
        <v>3</v>
      </c>
      <c r="D116" s="123">
        <v>1102</v>
      </c>
      <c r="E116" s="124">
        <v>1027</v>
      </c>
      <c r="F116" s="124">
        <v>938</v>
      </c>
      <c r="G116" s="124">
        <v>997</v>
      </c>
      <c r="H116" s="148">
        <v>985</v>
      </c>
      <c r="I116" s="124">
        <v>944</v>
      </c>
      <c r="J116" s="124">
        <v>989</v>
      </c>
      <c r="K116" s="124">
        <v>914</v>
      </c>
      <c r="L116" s="124">
        <v>865</v>
      </c>
      <c r="M116" s="124">
        <v>1019</v>
      </c>
      <c r="N116" s="124">
        <v>988</v>
      </c>
      <c r="O116" s="124">
        <v>899</v>
      </c>
      <c r="P116" s="124">
        <v>975</v>
      </c>
      <c r="Q116" s="124">
        <v>948</v>
      </c>
      <c r="R116" s="124">
        <v>830</v>
      </c>
      <c r="S116" s="124">
        <v>1003</v>
      </c>
      <c r="T116" s="148">
        <v>943</v>
      </c>
      <c r="U116" s="226">
        <v>935</v>
      </c>
      <c r="V116" s="227">
        <v>1011</v>
      </c>
      <c r="W116" s="124">
        <v>831</v>
      </c>
      <c r="X116" s="124">
        <v>947</v>
      </c>
      <c r="Y116" s="124">
        <v>945</v>
      </c>
      <c r="Z116" s="124">
        <v>1072</v>
      </c>
      <c r="AA116" s="124">
        <v>852</v>
      </c>
    </row>
    <row r="117" spans="1:27" ht="15" hidden="1" customHeight="1" outlineLevel="2">
      <c r="A117" s="135" t="s">
        <v>246</v>
      </c>
      <c r="B117" s="169"/>
      <c r="C117" s="17" t="s">
        <v>4</v>
      </c>
      <c r="D117" s="123">
        <v>78</v>
      </c>
      <c r="E117" s="124">
        <v>82</v>
      </c>
      <c r="F117" s="124">
        <v>75</v>
      </c>
      <c r="G117" s="124">
        <v>77</v>
      </c>
      <c r="H117" s="148">
        <v>108</v>
      </c>
      <c r="I117" s="124">
        <v>105</v>
      </c>
      <c r="J117" s="124">
        <v>82</v>
      </c>
      <c r="K117" s="124">
        <v>90</v>
      </c>
      <c r="L117" s="124">
        <v>93</v>
      </c>
      <c r="M117" s="124">
        <v>93</v>
      </c>
      <c r="N117" s="124">
        <v>88</v>
      </c>
      <c r="O117" s="124">
        <v>84</v>
      </c>
      <c r="P117" s="124">
        <v>96</v>
      </c>
      <c r="Q117" s="124">
        <v>74</v>
      </c>
      <c r="R117" s="124">
        <v>77</v>
      </c>
      <c r="S117" s="124">
        <v>101</v>
      </c>
      <c r="T117" s="148">
        <v>86</v>
      </c>
      <c r="U117" s="226">
        <v>110</v>
      </c>
      <c r="V117" s="227">
        <v>88</v>
      </c>
      <c r="W117" s="124">
        <v>73</v>
      </c>
      <c r="X117" s="124">
        <v>107</v>
      </c>
      <c r="Y117" s="124">
        <v>97</v>
      </c>
      <c r="Z117" s="124">
        <v>96</v>
      </c>
      <c r="AA117" s="124">
        <v>72</v>
      </c>
    </row>
    <row r="118" spans="1:27" ht="15" hidden="1" customHeight="1" outlineLevel="2">
      <c r="A118" s="135" t="s">
        <v>247</v>
      </c>
      <c r="B118" s="169"/>
      <c r="C118" s="18" t="s">
        <v>5</v>
      </c>
      <c r="D118" s="123">
        <v>31</v>
      </c>
      <c r="E118" s="124">
        <v>30</v>
      </c>
      <c r="F118" s="124">
        <v>22</v>
      </c>
      <c r="G118" s="124">
        <v>23</v>
      </c>
      <c r="H118" s="148">
        <v>49</v>
      </c>
      <c r="I118" s="124">
        <v>44</v>
      </c>
      <c r="J118" s="124">
        <v>31</v>
      </c>
      <c r="K118" s="124">
        <v>44</v>
      </c>
      <c r="L118" s="124">
        <v>39</v>
      </c>
      <c r="M118" s="124">
        <v>37</v>
      </c>
      <c r="N118" s="124">
        <v>43</v>
      </c>
      <c r="O118" s="124">
        <v>21</v>
      </c>
      <c r="P118" s="124">
        <v>42</v>
      </c>
      <c r="Q118" s="124">
        <v>34</v>
      </c>
      <c r="R118" s="124">
        <v>22</v>
      </c>
      <c r="S118" s="124">
        <v>36</v>
      </c>
      <c r="T118" s="148">
        <v>27</v>
      </c>
      <c r="U118" s="226">
        <v>40</v>
      </c>
      <c r="V118" s="227">
        <v>32</v>
      </c>
      <c r="W118" s="124">
        <v>18</v>
      </c>
      <c r="X118" s="124">
        <v>30</v>
      </c>
      <c r="Y118" s="124">
        <v>34</v>
      </c>
      <c r="Z118" s="124">
        <v>45</v>
      </c>
      <c r="AA118" s="124">
        <v>31</v>
      </c>
    </row>
    <row r="119" spans="1:27" ht="15" hidden="1" customHeight="1" outlineLevel="2">
      <c r="A119" s="135" t="s">
        <v>248</v>
      </c>
      <c r="B119" s="169"/>
      <c r="C119" s="18" t="s">
        <v>6</v>
      </c>
      <c r="D119" s="123">
        <v>9</v>
      </c>
      <c r="E119" s="124">
        <v>8</v>
      </c>
      <c r="F119" s="124">
        <v>8</v>
      </c>
      <c r="G119" s="124">
        <v>10</v>
      </c>
      <c r="H119" s="148">
        <v>12</v>
      </c>
      <c r="I119" s="124">
        <v>22</v>
      </c>
      <c r="J119" s="124">
        <v>21</v>
      </c>
      <c r="K119" s="124">
        <v>12</v>
      </c>
      <c r="L119" s="124">
        <v>18</v>
      </c>
      <c r="M119" s="124">
        <v>14</v>
      </c>
      <c r="N119" s="124">
        <v>13</v>
      </c>
      <c r="O119" s="124">
        <v>27</v>
      </c>
      <c r="P119" s="124">
        <v>28</v>
      </c>
      <c r="Q119" s="124">
        <v>8</v>
      </c>
      <c r="R119" s="124">
        <v>23</v>
      </c>
      <c r="S119" s="124">
        <v>31</v>
      </c>
      <c r="T119" s="148">
        <v>28</v>
      </c>
      <c r="U119" s="226">
        <v>26</v>
      </c>
      <c r="V119" s="227">
        <v>26</v>
      </c>
      <c r="W119" s="124">
        <v>24</v>
      </c>
      <c r="X119" s="124">
        <v>37</v>
      </c>
      <c r="Y119" s="124">
        <v>26</v>
      </c>
      <c r="Z119" s="124">
        <v>19</v>
      </c>
      <c r="AA119" s="124">
        <v>12</v>
      </c>
    </row>
    <row r="120" spans="1:27" ht="15" hidden="1" customHeight="1" outlineLevel="2">
      <c r="A120" s="135" t="s">
        <v>249</v>
      </c>
      <c r="B120" s="169"/>
      <c r="C120" s="18" t="s">
        <v>7</v>
      </c>
      <c r="D120" s="123">
        <v>35</v>
      </c>
      <c r="E120" s="124">
        <v>38</v>
      </c>
      <c r="F120" s="124">
        <v>37</v>
      </c>
      <c r="G120" s="124">
        <v>36</v>
      </c>
      <c r="H120" s="148">
        <v>32</v>
      </c>
      <c r="I120" s="124">
        <v>31</v>
      </c>
      <c r="J120" s="124">
        <v>25</v>
      </c>
      <c r="K120" s="124">
        <v>33</v>
      </c>
      <c r="L120" s="124">
        <v>34</v>
      </c>
      <c r="M120" s="124">
        <v>42</v>
      </c>
      <c r="N120" s="124">
        <v>28</v>
      </c>
      <c r="O120" s="124">
        <v>33</v>
      </c>
      <c r="P120" s="124">
        <v>24</v>
      </c>
      <c r="Q120" s="124">
        <v>31</v>
      </c>
      <c r="R120" s="124">
        <v>30</v>
      </c>
      <c r="S120" s="124">
        <v>34</v>
      </c>
      <c r="T120" s="148">
        <v>31</v>
      </c>
      <c r="U120" s="226">
        <v>44</v>
      </c>
      <c r="V120" s="227">
        <v>30</v>
      </c>
      <c r="W120" s="124">
        <v>31</v>
      </c>
      <c r="X120" s="124">
        <v>39</v>
      </c>
      <c r="Y120" s="124">
        <v>37</v>
      </c>
      <c r="Z120" s="124">
        <v>32</v>
      </c>
      <c r="AA120" s="124">
        <v>27</v>
      </c>
    </row>
    <row r="121" spans="1:27" ht="15" hidden="1" customHeight="1" outlineLevel="2">
      <c r="A121" s="135" t="s">
        <v>250</v>
      </c>
      <c r="B121" s="169"/>
      <c r="C121" s="18" t="s">
        <v>8</v>
      </c>
      <c r="D121" s="123">
        <v>3</v>
      </c>
      <c r="E121" s="124">
        <v>6</v>
      </c>
      <c r="F121" s="124">
        <v>8</v>
      </c>
      <c r="G121" s="124">
        <v>8</v>
      </c>
      <c r="H121" s="148">
        <v>15</v>
      </c>
      <c r="I121" s="124">
        <v>8</v>
      </c>
      <c r="J121" s="124">
        <v>5</v>
      </c>
      <c r="K121" s="124">
        <v>1</v>
      </c>
      <c r="L121" s="124">
        <v>2</v>
      </c>
      <c r="M121" s="124">
        <v>0</v>
      </c>
      <c r="N121" s="124">
        <v>4</v>
      </c>
      <c r="O121" s="124">
        <v>3</v>
      </c>
      <c r="P121" s="124">
        <v>2</v>
      </c>
      <c r="Q121" s="124">
        <v>1</v>
      </c>
      <c r="R121" s="124">
        <v>2</v>
      </c>
      <c r="S121" s="124">
        <v>0</v>
      </c>
      <c r="T121" s="148">
        <v>0</v>
      </c>
      <c r="U121" s="226">
        <v>0</v>
      </c>
      <c r="V121" s="227">
        <v>0</v>
      </c>
      <c r="W121" s="124">
        <v>0</v>
      </c>
      <c r="X121" s="124">
        <v>1</v>
      </c>
      <c r="Y121" s="124">
        <v>0</v>
      </c>
      <c r="Z121" s="124">
        <v>0</v>
      </c>
      <c r="AA121" s="124">
        <v>2</v>
      </c>
    </row>
    <row r="122" spans="1:27" ht="15" customHeight="1">
      <c r="B122" s="169"/>
      <c r="C122" s="34"/>
      <c r="D122" s="125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  <c r="AA122" s="126"/>
    </row>
    <row r="123" spans="1:27" ht="15" customHeight="1">
      <c r="B123" s="169"/>
      <c r="C123" s="21" t="s">
        <v>33</v>
      </c>
      <c r="D123" s="106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</row>
    <row r="124" spans="1:27" ht="15" customHeight="1">
      <c r="A124" s="135" t="s">
        <v>251</v>
      </c>
      <c r="B124" s="169"/>
      <c r="C124" s="15" t="s">
        <v>3</v>
      </c>
      <c r="D124" s="102">
        <f t="shared" ref="D124:H128" si="160">D134+D141+D148+D155+D162</f>
        <v>3310</v>
      </c>
      <c r="E124" s="102">
        <f t="shared" si="160"/>
        <v>3405</v>
      </c>
      <c r="F124" s="102">
        <f t="shared" si="160"/>
        <v>3121</v>
      </c>
      <c r="G124" s="102">
        <f t="shared" si="160"/>
        <v>3138</v>
      </c>
      <c r="H124" s="117">
        <f t="shared" si="160"/>
        <v>3319</v>
      </c>
      <c r="I124" s="102">
        <f t="shared" ref="I124:K124" si="161">I134+I141+I148+I155+I162</f>
        <v>3229</v>
      </c>
      <c r="J124" s="102">
        <f t="shared" si="161"/>
        <v>3345</v>
      </c>
      <c r="K124" s="102">
        <f t="shared" si="161"/>
        <v>3018</v>
      </c>
      <c r="L124" s="102">
        <f t="shared" ref="L124:T124" si="162">L134+L141+L148+L155+L162</f>
        <v>3060</v>
      </c>
      <c r="M124" s="102">
        <f t="shared" si="162"/>
        <v>3312</v>
      </c>
      <c r="N124" s="102">
        <f t="shared" si="162"/>
        <v>3566</v>
      </c>
      <c r="O124" s="102">
        <f t="shared" si="162"/>
        <v>3203</v>
      </c>
      <c r="P124" s="102">
        <f t="shared" si="162"/>
        <v>3367</v>
      </c>
      <c r="Q124" s="102">
        <f t="shared" si="162"/>
        <v>3349</v>
      </c>
      <c r="R124" s="102">
        <f t="shared" si="162"/>
        <v>2709</v>
      </c>
      <c r="S124" s="102">
        <f t="shared" si="162"/>
        <v>3260</v>
      </c>
      <c r="T124" s="102">
        <f t="shared" si="162"/>
        <v>3204</v>
      </c>
      <c r="U124" s="102">
        <f t="shared" ref="U124:W124" si="163">U134+U141+U148+U155+U162</f>
        <v>2981</v>
      </c>
      <c r="V124" s="102">
        <f t="shared" si="163"/>
        <v>3287</v>
      </c>
      <c r="W124" s="102">
        <f t="shared" si="163"/>
        <v>2728</v>
      </c>
      <c r="X124" s="102">
        <f t="shared" ref="X124" si="164">X134+X141+X148+X155+X162</f>
        <v>2443</v>
      </c>
      <c r="Y124" s="102">
        <f t="shared" ref="Y124:Y128" si="165">Y134+Y141+Y148+Y155+Y162</f>
        <v>2555</v>
      </c>
      <c r="Z124" s="102">
        <f t="shared" ref="Z124:AA128" si="166">Z134+Z141+Z148+Z155+Z162</f>
        <v>2988</v>
      </c>
      <c r="AA124" s="102">
        <f t="shared" si="166"/>
        <v>2554</v>
      </c>
    </row>
    <row r="125" spans="1:27" ht="15" customHeight="1">
      <c r="A125" s="135" t="s">
        <v>252</v>
      </c>
      <c r="B125" s="169"/>
      <c r="C125" s="17" t="s">
        <v>4</v>
      </c>
      <c r="D125" s="102">
        <f t="shared" si="160"/>
        <v>264</v>
      </c>
      <c r="E125" s="102">
        <f t="shared" si="160"/>
        <v>310</v>
      </c>
      <c r="F125" s="102">
        <f t="shared" si="160"/>
        <v>315</v>
      </c>
      <c r="G125" s="102">
        <f t="shared" si="160"/>
        <v>269</v>
      </c>
      <c r="H125" s="117">
        <f t="shared" si="160"/>
        <v>268</v>
      </c>
      <c r="I125" s="102">
        <f t="shared" ref="I125:K125" si="167">I135+I142+I149+I156+I163</f>
        <v>242</v>
      </c>
      <c r="J125" s="102">
        <f t="shared" si="167"/>
        <v>269</v>
      </c>
      <c r="K125" s="102">
        <f t="shared" si="167"/>
        <v>236</v>
      </c>
      <c r="L125" s="102">
        <f t="shared" ref="L125:T125" si="168">L135+L142+L149+L156+L163</f>
        <v>340</v>
      </c>
      <c r="M125" s="102">
        <f t="shared" si="168"/>
        <v>335</v>
      </c>
      <c r="N125" s="102">
        <f t="shared" si="168"/>
        <v>330</v>
      </c>
      <c r="O125" s="102">
        <f t="shared" si="168"/>
        <v>267</v>
      </c>
      <c r="P125" s="102">
        <f t="shared" si="168"/>
        <v>281</v>
      </c>
      <c r="Q125" s="102">
        <f t="shared" si="168"/>
        <v>275</v>
      </c>
      <c r="R125" s="102">
        <f t="shared" si="168"/>
        <v>240</v>
      </c>
      <c r="S125" s="102">
        <f t="shared" si="168"/>
        <v>271</v>
      </c>
      <c r="T125" s="102">
        <f t="shared" si="168"/>
        <v>265</v>
      </c>
      <c r="U125" s="102">
        <f t="shared" ref="U125:W125" si="169">U135+U142+U149+U156+U163</f>
        <v>263</v>
      </c>
      <c r="V125" s="102">
        <f t="shared" si="169"/>
        <v>261</v>
      </c>
      <c r="W125" s="102">
        <f t="shared" si="169"/>
        <v>267</v>
      </c>
      <c r="X125" s="102">
        <f t="shared" ref="X125" si="170">X135+X142+X149+X156+X163</f>
        <v>244</v>
      </c>
      <c r="Y125" s="102">
        <f t="shared" si="165"/>
        <v>241</v>
      </c>
      <c r="Z125" s="102">
        <f t="shared" si="166"/>
        <v>257</v>
      </c>
      <c r="AA125" s="102">
        <f t="shared" si="166"/>
        <v>239</v>
      </c>
    </row>
    <row r="126" spans="1:27" ht="15" customHeight="1">
      <c r="A126" s="135" t="s">
        <v>253</v>
      </c>
      <c r="B126" s="169"/>
      <c r="C126" s="18" t="s">
        <v>5</v>
      </c>
      <c r="D126" s="102">
        <f t="shared" si="160"/>
        <v>71</v>
      </c>
      <c r="E126" s="102">
        <f t="shared" si="160"/>
        <v>96</v>
      </c>
      <c r="F126" s="102">
        <f t="shared" si="160"/>
        <v>84</v>
      </c>
      <c r="G126" s="102">
        <f t="shared" si="160"/>
        <v>76</v>
      </c>
      <c r="H126" s="117">
        <f t="shared" si="160"/>
        <v>90</v>
      </c>
      <c r="I126" s="102">
        <f t="shared" ref="I126:K126" si="171">I136+I143+I150+I157+I164</f>
        <v>80</v>
      </c>
      <c r="J126" s="102">
        <f t="shared" si="171"/>
        <v>81</v>
      </c>
      <c r="K126" s="102">
        <f t="shared" si="171"/>
        <v>68</v>
      </c>
      <c r="L126" s="102">
        <f t="shared" ref="L126:T126" si="172">L136+L143+L150+L157+L164</f>
        <v>76</v>
      </c>
      <c r="M126" s="102">
        <f t="shared" si="172"/>
        <v>91</v>
      </c>
      <c r="N126" s="102">
        <f t="shared" si="172"/>
        <v>86</v>
      </c>
      <c r="O126" s="102">
        <f t="shared" si="172"/>
        <v>90</v>
      </c>
      <c r="P126" s="102">
        <f t="shared" si="172"/>
        <v>90</v>
      </c>
      <c r="Q126" s="102">
        <f t="shared" si="172"/>
        <v>85</v>
      </c>
      <c r="R126" s="102">
        <f t="shared" si="172"/>
        <v>63</v>
      </c>
      <c r="S126" s="102">
        <f t="shared" si="172"/>
        <v>80</v>
      </c>
      <c r="T126" s="102">
        <f t="shared" si="172"/>
        <v>74</v>
      </c>
      <c r="U126" s="102">
        <f t="shared" ref="U126:W126" si="173">U136+U143+U150+U157+U164</f>
        <v>73</v>
      </c>
      <c r="V126" s="102">
        <f t="shared" si="173"/>
        <v>70</v>
      </c>
      <c r="W126" s="102">
        <f t="shared" si="173"/>
        <v>69</v>
      </c>
      <c r="X126" s="102">
        <f t="shared" ref="X126" si="174">X136+X143+X150+X157+X164</f>
        <v>57</v>
      </c>
      <c r="Y126" s="102">
        <f t="shared" si="165"/>
        <v>61</v>
      </c>
      <c r="Z126" s="102">
        <f t="shared" si="166"/>
        <v>89</v>
      </c>
      <c r="AA126" s="102">
        <f t="shared" si="166"/>
        <v>79</v>
      </c>
    </row>
    <row r="127" spans="1:27" ht="15" customHeight="1">
      <c r="A127" s="135" t="s">
        <v>254</v>
      </c>
      <c r="B127" s="169"/>
      <c r="C127" s="18" t="s">
        <v>6</v>
      </c>
      <c r="D127" s="102">
        <f t="shared" si="160"/>
        <v>76</v>
      </c>
      <c r="E127" s="102">
        <f t="shared" si="160"/>
        <v>62</v>
      </c>
      <c r="F127" s="102">
        <f t="shared" si="160"/>
        <v>48</v>
      </c>
      <c r="G127" s="102">
        <f t="shared" si="160"/>
        <v>60</v>
      </c>
      <c r="H127" s="117">
        <f t="shared" si="160"/>
        <v>50</v>
      </c>
      <c r="I127" s="102">
        <f t="shared" ref="I127:K127" si="175">I137+I144+I151+I158+I165</f>
        <v>48</v>
      </c>
      <c r="J127" s="102">
        <f t="shared" si="175"/>
        <v>64</v>
      </c>
      <c r="K127" s="102">
        <f t="shared" si="175"/>
        <v>56</v>
      </c>
      <c r="L127" s="102">
        <f t="shared" ref="L127:T127" si="176">L137+L144+L151+L158+L165</f>
        <v>139</v>
      </c>
      <c r="M127" s="102">
        <f t="shared" si="176"/>
        <v>102</v>
      </c>
      <c r="N127" s="102">
        <f t="shared" si="176"/>
        <v>86</v>
      </c>
      <c r="O127" s="102">
        <f t="shared" si="176"/>
        <v>36</v>
      </c>
      <c r="P127" s="102">
        <f t="shared" si="176"/>
        <v>37</v>
      </c>
      <c r="Q127" s="102">
        <f t="shared" si="176"/>
        <v>54</v>
      </c>
      <c r="R127" s="102">
        <f t="shared" si="176"/>
        <v>60</v>
      </c>
      <c r="S127" s="102">
        <f t="shared" si="176"/>
        <v>59</v>
      </c>
      <c r="T127" s="102">
        <f t="shared" si="176"/>
        <v>79</v>
      </c>
      <c r="U127" s="102">
        <f t="shared" ref="U127:W127" si="177">U137+U144+U151+U158+U165</f>
        <v>83</v>
      </c>
      <c r="V127" s="102">
        <f t="shared" si="177"/>
        <v>96</v>
      </c>
      <c r="W127" s="102">
        <f t="shared" si="177"/>
        <v>74</v>
      </c>
      <c r="X127" s="102">
        <f t="shared" ref="X127" si="178">X137+X144+X151+X158+X165</f>
        <v>84</v>
      </c>
      <c r="Y127" s="102">
        <f t="shared" si="165"/>
        <v>86</v>
      </c>
      <c r="Z127" s="102">
        <f t="shared" si="166"/>
        <v>69</v>
      </c>
      <c r="AA127" s="102">
        <f t="shared" si="166"/>
        <v>58</v>
      </c>
    </row>
    <row r="128" spans="1:27" ht="14.25" customHeight="1">
      <c r="A128" s="135" t="s">
        <v>255</v>
      </c>
      <c r="B128" s="169"/>
      <c r="C128" s="18" t="s">
        <v>7</v>
      </c>
      <c r="D128" s="102">
        <f t="shared" si="160"/>
        <v>110</v>
      </c>
      <c r="E128" s="102">
        <f t="shared" si="160"/>
        <v>135</v>
      </c>
      <c r="F128" s="102">
        <f t="shared" si="160"/>
        <v>149</v>
      </c>
      <c r="G128" s="102">
        <f t="shared" si="160"/>
        <v>125</v>
      </c>
      <c r="H128" s="117">
        <f t="shared" si="160"/>
        <v>105</v>
      </c>
      <c r="I128" s="102">
        <f t="shared" ref="I128:K128" si="179">I138+I145+I152+I159+I166</f>
        <v>99</v>
      </c>
      <c r="J128" s="102">
        <f t="shared" si="179"/>
        <v>111</v>
      </c>
      <c r="K128" s="102">
        <f t="shared" si="179"/>
        <v>104</v>
      </c>
      <c r="L128" s="102">
        <f t="shared" ref="L128:T128" si="180">L138+L145+L152+L159+L166</f>
        <v>118</v>
      </c>
      <c r="M128" s="102">
        <f t="shared" si="180"/>
        <v>134</v>
      </c>
      <c r="N128" s="102">
        <f t="shared" si="180"/>
        <v>148</v>
      </c>
      <c r="O128" s="102">
        <f t="shared" si="180"/>
        <v>119</v>
      </c>
      <c r="P128" s="102">
        <f t="shared" si="180"/>
        <v>142</v>
      </c>
      <c r="Q128" s="102">
        <f t="shared" si="180"/>
        <v>124</v>
      </c>
      <c r="R128" s="102">
        <f t="shared" si="180"/>
        <v>107</v>
      </c>
      <c r="S128" s="102">
        <f t="shared" si="180"/>
        <v>125</v>
      </c>
      <c r="T128" s="102">
        <f t="shared" si="180"/>
        <v>99</v>
      </c>
      <c r="U128" s="102">
        <f t="shared" ref="U128:W128" si="181">U138+U145+U152+U159+U166</f>
        <v>94</v>
      </c>
      <c r="V128" s="102">
        <f t="shared" si="181"/>
        <v>92</v>
      </c>
      <c r="W128" s="102">
        <f t="shared" si="181"/>
        <v>116</v>
      </c>
      <c r="X128" s="102">
        <f t="shared" ref="X128" si="182">X138+X145+X152+X159+X166</f>
        <v>98</v>
      </c>
      <c r="Y128" s="102">
        <f t="shared" si="165"/>
        <v>89</v>
      </c>
      <c r="Z128" s="102">
        <f t="shared" si="166"/>
        <v>91</v>
      </c>
      <c r="AA128" s="102">
        <f t="shared" si="166"/>
        <v>90</v>
      </c>
    </row>
    <row r="129" spans="1:27" ht="15" customHeight="1">
      <c r="B129" s="5"/>
      <c r="C129" s="18" t="s">
        <v>8</v>
      </c>
      <c r="D129" s="143">
        <f>(D139+D146+D153+D160+D167)</f>
        <v>7</v>
      </c>
      <c r="E129" s="143">
        <f t="shared" ref="E129:H129" si="183">(E139+E146+E153+E160+E167)</f>
        <v>17</v>
      </c>
      <c r="F129" s="143">
        <f t="shared" si="183"/>
        <v>34</v>
      </c>
      <c r="G129" s="143">
        <f t="shared" si="183"/>
        <v>8</v>
      </c>
      <c r="H129" s="149">
        <f t="shared" si="183"/>
        <v>23</v>
      </c>
      <c r="I129" s="143">
        <f t="shared" ref="I129:K129" si="184">(I139+I146+I153+I160+I167)</f>
        <v>15</v>
      </c>
      <c r="J129" s="143">
        <f t="shared" si="184"/>
        <v>13</v>
      </c>
      <c r="K129" s="143">
        <f t="shared" si="184"/>
        <v>8</v>
      </c>
      <c r="L129" s="143">
        <f t="shared" ref="L129:T129" si="185">(L139+L146+L153+L160+L167)</f>
        <v>7</v>
      </c>
      <c r="M129" s="143">
        <f t="shared" si="185"/>
        <v>8</v>
      </c>
      <c r="N129" s="143">
        <f t="shared" si="185"/>
        <v>10</v>
      </c>
      <c r="O129" s="143">
        <f t="shared" si="185"/>
        <v>22</v>
      </c>
      <c r="P129" s="143">
        <f t="shared" si="185"/>
        <v>12</v>
      </c>
      <c r="Q129" s="143">
        <f t="shared" si="185"/>
        <v>12</v>
      </c>
      <c r="R129" s="143">
        <f t="shared" si="185"/>
        <v>10</v>
      </c>
      <c r="S129" s="143">
        <f t="shared" si="185"/>
        <v>7</v>
      </c>
      <c r="T129" s="143">
        <f t="shared" si="185"/>
        <v>13</v>
      </c>
      <c r="U129" s="143">
        <f t="shared" ref="U129:W129" si="186">(U139+U146+U153+U160+U167)</f>
        <v>13</v>
      </c>
      <c r="V129" s="143">
        <f t="shared" si="186"/>
        <v>3</v>
      </c>
      <c r="W129" s="143">
        <f t="shared" si="186"/>
        <v>8</v>
      </c>
      <c r="X129" s="143">
        <f t="shared" ref="X129" si="187">(X139+X146+X153+X160+X167)</f>
        <v>5</v>
      </c>
      <c r="Y129" s="143">
        <f>(Y139+Y146+Y153+Y160+Y167)</f>
        <v>5</v>
      </c>
      <c r="Z129" s="143">
        <f>(Z139+Z146+Z153+Z160+Z167)</f>
        <v>8</v>
      </c>
      <c r="AA129" s="143">
        <f>(AA139+AA146+AA153+AA160+AA167)</f>
        <v>12</v>
      </c>
    </row>
    <row r="130" spans="1:27" ht="0.4" customHeight="1">
      <c r="A130" s="135" t="s">
        <v>256</v>
      </c>
      <c r="B130" s="169"/>
      <c r="C130" s="18" t="s">
        <v>8</v>
      </c>
      <c r="D130" s="102">
        <f t="shared" ref="D130:H130" si="188">D139+D146+D153+D160+D167</f>
        <v>7</v>
      </c>
      <c r="E130" s="103">
        <f t="shared" si="188"/>
        <v>17</v>
      </c>
      <c r="F130" s="103">
        <f t="shared" si="188"/>
        <v>34</v>
      </c>
      <c r="G130" s="103">
        <f t="shared" si="188"/>
        <v>8</v>
      </c>
      <c r="H130" s="145">
        <f t="shared" si="188"/>
        <v>23</v>
      </c>
      <c r="I130" s="103">
        <f t="shared" ref="I130:K130" si="189">I139+I146+I153+I160+I167</f>
        <v>15</v>
      </c>
      <c r="J130" s="103">
        <f t="shared" si="189"/>
        <v>13</v>
      </c>
      <c r="K130" s="103">
        <f t="shared" si="189"/>
        <v>8</v>
      </c>
      <c r="L130" s="103">
        <f t="shared" ref="L130:T130" si="190">L139+L146+L153+L160+L167</f>
        <v>7</v>
      </c>
      <c r="M130" s="103">
        <f t="shared" si="190"/>
        <v>8</v>
      </c>
      <c r="N130" s="103">
        <f t="shared" si="190"/>
        <v>10</v>
      </c>
      <c r="O130" s="103">
        <f t="shared" si="190"/>
        <v>22</v>
      </c>
      <c r="P130" s="103">
        <f t="shared" si="190"/>
        <v>12</v>
      </c>
      <c r="Q130" s="103">
        <f t="shared" si="190"/>
        <v>12</v>
      </c>
      <c r="R130" s="103">
        <f t="shared" si="190"/>
        <v>10</v>
      </c>
      <c r="S130" s="103">
        <f t="shared" si="190"/>
        <v>7</v>
      </c>
      <c r="T130" s="103">
        <f t="shared" si="190"/>
        <v>13</v>
      </c>
      <c r="U130" s="103">
        <f t="shared" ref="U130:W130" si="191">U139+U146+U153+U160+U167</f>
        <v>13</v>
      </c>
      <c r="V130" s="103">
        <f t="shared" si="191"/>
        <v>3</v>
      </c>
      <c r="W130" s="103">
        <f t="shared" si="191"/>
        <v>8</v>
      </c>
      <c r="X130" s="103">
        <f t="shared" ref="X130" si="192">X139+X146+X153+X160+X167</f>
        <v>5</v>
      </c>
      <c r="Y130" s="103">
        <f>Y139+Y146+Y153+Y160+Y167</f>
        <v>5</v>
      </c>
      <c r="Z130" s="103">
        <f>Z139+Z146+Z153+Z160+Z167</f>
        <v>8</v>
      </c>
      <c r="AA130" s="103">
        <f>AA139+AA146+AA153+AA160+AA167</f>
        <v>12</v>
      </c>
    </row>
    <row r="131" spans="1:27" ht="0.4" customHeight="1">
      <c r="B131" s="169"/>
      <c r="C131" s="18"/>
      <c r="D131" s="106"/>
      <c r="E131" s="107"/>
      <c r="F131" s="107"/>
      <c r="G131" s="107"/>
      <c r="H131" s="107"/>
      <c r="I131" s="107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</row>
    <row r="132" spans="1:27" ht="14.25" customHeight="1" collapsed="1">
      <c r="B132" s="169"/>
      <c r="C132" s="27" t="s">
        <v>10</v>
      </c>
      <c r="D132" s="106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</row>
    <row r="133" spans="1:27" ht="15" hidden="1" customHeight="1" outlineLevel="1" collapsed="1">
      <c r="B133" s="169" t="s">
        <v>34</v>
      </c>
      <c r="C133" s="36" t="s">
        <v>35</v>
      </c>
      <c r="D133" s="106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</row>
    <row r="134" spans="1:27" ht="15" hidden="1" customHeight="1" outlineLevel="2">
      <c r="A134" s="135" t="s">
        <v>257</v>
      </c>
      <c r="B134" s="169"/>
      <c r="C134" s="15" t="s">
        <v>3</v>
      </c>
      <c r="D134" s="108">
        <v>84</v>
      </c>
      <c r="E134" s="109">
        <v>97</v>
      </c>
      <c r="F134" s="109">
        <v>83</v>
      </c>
      <c r="G134" s="109">
        <v>102</v>
      </c>
      <c r="H134" s="145">
        <v>91</v>
      </c>
      <c r="I134" s="109">
        <v>91</v>
      </c>
      <c r="J134" s="109">
        <v>81</v>
      </c>
      <c r="K134" s="109">
        <v>94</v>
      </c>
      <c r="L134" s="109">
        <v>84</v>
      </c>
      <c r="M134" s="109">
        <v>87</v>
      </c>
      <c r="N134" s="109">
        <v>82</v>
      </c>
      <c r="O134" s="109">
        <v>69</v>
      </c>
      <c r="P134" s="109">
        <v>108</v>
      </c>
      <c r="Q134" s="109">
        <v>18</v>
      </c>
      <c r="R134" s="109">
        <v>16</v>
      </c>
      <c r="S134" s="109">
        <v>26</v>
      </c>
      <c r="T134" s="145">
        <v>24</v>
      </c>
      <c r="U134" s="228">
        <v>19</v>
      </c>
      <c r="V134" s="120">
        <v>21</v>
      </c>
      <c r="W134" s="109">
        <v>19</v>
      </c>
      <c r="X134" s="109">
        <v>16</v>
      </c>
      <c r="Y134" s="109">
        <v>21</v>
      </c>
      <c r="Z134" s="109">
        <v>26</v>
      </c>
      <c r="AA134" s="109">
        <v>17</v>
      </c>
    </row>
    <row r="135" spans="1:27" ht="15" hidden="1" customHeight="1" outlineLevel="2">
      <c r="A135" s="135" t="s">
        <v>258</v>
      </c>
      <c r="B135" s="169"/>
      <c r="C135" s="17" t="s">
        <v>4</v>
      </c>
      <c r="D135" s="108">
        <v>1</v>
      </c>
      <c r="E135" s="109">
        <v>1</v>
      </c>
      <c r="F135" s="109">
        <v>0</v>
      </c>
      <c r="G135" s="109">
        <v>1</v>
      </c>
      <c r="H135" s="145">
        <v>2</v>
      </c>
      <c r="I135" s="109">
        <v>2</v>
      </c>
      <c r="J135" s="109">
        <v>0</v>
      </c>
      <c r="K135" s="109">
        <v>0</v>
      </c>
      <c r="L135" s="109">
        <v>0</v>
      </c>
      <c r="M135" s="109">
        <v>0</v>
      </c>
      <c r="N135" s="109">
        <v>1</v>
      </c>
      <c r="O135" s="109">
        <v>0</v>
      </c>
      <c r="P135" s="109">
        <v>0</v>
      </c>
      <c r="Q135" s="109">
        <v>0</v>
      </c>
      <c r="R135" s="109">
        <v>0</v>
      </c>
      <c r="S135" s="109">
        <v>0</v>
      </c>
      <c r="T135" s="145">
        <v>0</v>
      </c>
      <c r="U135" s="228">
        <v>0</v>
      </c>
      <c r="V135" s="120">
        <v>0</v>
      </c>
      <c r="W135" s="109">
        <v>0</v>
      </c>
      <c r="X135" s="109">
        <v>0</v>
      </c>
      <c r="Y135" s="109">
        <v>1</v>
      </c>
      <c r="Z135" s="109">
        <v>0</v>
      </c>
      <c r="AA135" s="109">
        <v>1</v>
      </c>
    </row>
    <row r="136" spans="1:27" ht="15" hidden="1" customHeight="1" outlineLevel="2">
      <c r="A136" s="135" t="s">
        <v>259</v>
      </c>
      <c r="B136" s="169"/>
      <c r="C136" s="18" t="s">
        <v>5</v>
      </c>
      <c r="D136" s="108">
        <v>0</v>
      </c>
      <c r="E136" s="109">
        <v>0</v>
      </c>
      <c r="F136" s="109">
        <v>0</v>
      </c>
      <c r="G136" s="109">
        <v>1</v>
      </c>
      <c r="H136" s="145">
        <v>0</v>
      </c>
      <c r="I136" s="109">
        <v>0</v>
      </c>
      <c r="J136" s="109">
        <v>0</v>
      </c>
      <c r="K136" s="109">
        <v>0</v>
      </c>
      <c r="L136" s="109">
        <v>0</v>
      </c>
      <c r="M136" s="109">
        <v>0</v>
      </c>
      <c r="N136" s="109">
        <v>0</v>
      </c>
      <c r="O136" s="109">
        <v>0</v>
      </c>
      <c r="P136" s="109">
        <v>0</v>
      </c>
      <c r="Q136" s="109">
        <v>0</v>
      </c>
      <c r="R136" s="109">
        <v>0</v>
      </c>
      <c r="S136" s="109">
        <v>0</v>
      </c>
      <c r="T136" s="145">
        <v>0</v>
      </c>
      <c r="U136" s="228">
        <v>0</v>
      </c>
      <c r="V136" s="120">
        <v>0</v>
      </c>
      <c r="W136" s="109">
        <v>0</v>
      </c>
      <c r="X136" s="109">
        <v>0</v>
      </c>
      <c r="Y136" s="109">
        <v>1</v>
      </c>
      <c r="Z136" s="109">
        <v>0</v>
      </c>
      <c r="AA136" s="109">
        <v>0</v>
      </c>
    </row>
    <row r="137" spans="1:27" ht="15" hidden="1" customHeight="1" outlineLevel="2">
      <c r="A137" s="135" t="s">
        <v>260</v>
      </c>
      <c r="B137" s="169"/>
      <c r="C137" s="18" t="s">
        <v>6</v>
      </c>
      <c r="D137" s="108">
        <v>0</v>
      </c>
      <c r="E137" s="109">
        <v>0</v>
      </c>
      <c r="F137" s="109">
        <v>0</v>
      </c>
      <c r="G137" s="109">
        <v>0</v>
      </c>
      <c r="H137" s="145">
        <v>1</v>
      </c>
      <c r="I137" s="109">
        <v>0</v>
      </c>
      <c r="J137" s="109">
        <v>0</v>
      </c>
      <c r="K137" s="109">
        <v>0</v>
      </c>
      <c r="L137" s="109">
        <v>0</v>
      </c>
      <c r="M137" s="109">
        <v>0</v>
      </c>
      <c r="N137" s="109">
        <v>0</v>
      </c>
      <c r="O137" s="109">
        <v>0</v>
      </c>
      <c r="P137" s="109">
        <v>0</v>
      </c>
      <c r="Q137" s="109">
        <v>0</v>
      </c>
      <c r="R137" s="109">
        <v>0</v>
      </c>
      <c r="S137" s="109">
        <v>0</v>
      </c>
      <c r="T137" s="145">
        <v>0</v>
      </c>
      <c r="U137" s="228">
        <v>0</v>
      </c>
      <c r="V137" s="120">
        <v>0</v>
      </c>
      <c r="W137" s="109">
        <v>0</v>
      </c>
      <c r="X137" s="109">
        <v>0</v>
      </c>
      <c r="Y137" s="109">
        <v>0</v>
      </c>
      <c r="Z137" s="109">
        <v>0</v>
      </c>
      <c r="AA137" s="109">
        <v>0</v>
      </c>
    </row>
    <row r="138" spans="1:27" ht="15" hidden="1" customHeight="1" outlineLevel="2">
      <c r="A138" s="135" t="s">
        <v>261</v>
      </c>
      <c r="B138" s="169"/>
      <c r="C138" s="18" t="s">
        <v>7</v>
      </c>
      <c r="D138" s="108">
        <v>1</v>
      </c>
      <c r="E138" s="109">
        <v>0</v>
      </c>
      <c r="F138" s="109">
        <v>0</v>
      </c>
      <c r="G138" s="109">
        <v>0</v>
      </c>
      <c r="H138" s="145">
        <v>0</v>
      </c>
      <c r="I138" s="109">
        <v>1</v>
      </c>
      <c r="J138" s="109">
        <v>0</v>
      </c>
      <c r="K138" s="109">
        <v>0</v>
      </c>
      <c r="L138" s="109">
        <v>0</v>
      </c>
      <c r="M138" s="109">
        <v>0</v>
      </c>
      <c r="N138" s="109">
        <v>1</v>
      </c>
      <c r="O138" s="109">
        <v>0</v>
      </c>
      <c r="P138" s="109">
        <v>0</v>
      </c>
      <c r="Q138" s="109">
        <v>0</v>
      </c>
      <c r="R138" s="109">
        <v>0</v>
      </c>
      <c r="S138" s="109">
        <v>0</v>
      </c>
      <c r="T138" s="145">
        <v>0</v>
      </c>
      <c r="U138" s="228">
        <v>0</v>
      </c>
      <c r="V138" s="120">
        <v>0</v>
      </c>
      <c r="W138" s="109">
        <v>0</v>
      </c>
      <c r="X138" s="109">
        <v>0</v>
      </c>
      <c r="Y138" s="109">
        <v>0</v>
      </c>
      <c r="Z138" s="109">
        <v>0</v>
      </c>
      <c r="AA138" s="109">
        <v>1</v>
      </c>
    </row>
    <row r="139" spans="1:27" ht="15" hidden="1" customHeight="1" outlineLevel="2">
      <c r="A139" s="135" t="s">
        <v>262</v>
      </c>
      <c r="B139" s="169"/>
      <c r="C139" s="18" t="s">
        <v>8</v>
      </c>
      <c r="D139" s="108">
        <v>0</v>
      </c>
      <c r="E139" s="109">
        <v>1</v>
      </c>
      <c r="F139" s="109">
        <v>0</v>
      </c>
      <c r="G139" s="109">
        <v>0</v>
      </c>
      <c r="H139" s="145">
        <v>1</v>
      </c>
      <c r="I139" s="109">
        <v>1</v>
      </c>
      <c r="J139" s="109">
        <v>0</v>
      </c>
      <c r="K139" s="109">
        <v>0</v>
      </c>
      <c r="L139" s="109">
        <v>0</v>
      </c>
      <c r="M139" s="109">
        <v>0</v>
      </c>
      <c r="N139" s="109">
        <v>0</v>
      </c>
      <c r="O139" s="109">
        <v>0</v>
      </c>
      <c r="P139" s="109">
        <v>0</v>
      </c>
      <c r="Q139" s="109">
        <v>0</v>
      </c>
      <c r="R139" s="109">
        <v>0</v>
      </c>
      <c r="S139" s="109">
        <v>0</v>
      </c>
      <c r="T139" s="145">
        <v>0</v>
      </c>
      <c r="U139" s="228">
        <v>0</v>
      </c>
      <c r="V139" s="120">
        <v>0</v>
      </c>
      <c r="W139" s="109">
        <v>0</v>
      </c>
      <c r="X139" s="109">
        <v>0</v>
      </c>
      <c r="Y139" s="109">
        <v>0</v>
      </c>
      <c r="Z139" s="109">
        <v>0</v>
      </c>
      <c r="AA139" s="109">
        <v>0</v>
      </c>
    </row>
    <row r="140" spans="1:27" ht="15" hidden="1" customHeight="1" outlineLevel="1" collapsed="1">
      <c r="B140" s="169" t="s">
        <v>36</v>
      </c>
      <c r="C140" s="33" t="s">
        <v>37</v>
      </c>
      <c r="D140" s="106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</row>
    <row r="141" spans="1:27" ht="15" hidden="1" customHeight="1" outlineLevel="2">
      <c r="A141" s="135" t="s">
        <v>263</v>
      </c>
      <c r="B141" s="169"/>
      <c r="C141" s="15" t="s">
        <v>3</v>
      </c>
      <c r="D141" s="108">
        <v>1794</v>
      </c>
      <c r="E141" s="109">
        <v>1811</v>
      </c>
      <c r="F141" s="109">
        <v>1829</v>
      </c>
      <c r="G141" s="109">
        <v>1724</v>
      </c>
      <c r="H141" s="145">
        <v>1735</v>
      </c>
      <c r="I141" s="109">
        <v>1740</v>
      </c>
      <c r="J141" s="109">
        <v>1852</v>
      </c>
      <c r="K141" s="109">
        <v>1549</v>
      </c>
      <c r="L141" s="109">
        <v>1657</v>
      </c>
      <c r="M141" s="109">
        <v>1797</v>
      </c>
      <c r="N141" s="109">
        <v>1939</v>
      </c>
      <c r="O141" s="109">
        <v>1792</v>
      </c>
      <c r="P141" s="109">
        <v>1792</v>
      </c>
      <c r="Q141" s="109">
        <v>1845</v>
      </c>
      <c r="R141" s="109">
        <v>1597</v>
      </c>
      <c r="S141" s="109">
        <v>1896</v>
      </c>
      <c r="T141" s="145">
        <v>1812</v>
      </c>
      <c r="U141" s="228">
        <v>1745</v>
      </c>
      <c r="V141" s="120">
        <v>1797</v>
      </c>
      <c r="W141" s="109">
        <v>1487</v>
      </c>
      <c r="X141" s="109">
        <v>1252</v>
      </c>
      <c r="Y141" s="109">
        <v>1277</v>
      </c>
      <c r="Z141" s="109">
        <v>1579</v>
      </c>
      <c r="AA141" s="109">
        <v>1367</v>
      </c>
    </row>
    <row r="142" spans="1:27" ht="15" hidden="1" customHeight="1" outlineLevel="2">
      <c r="A142" s="135" t="s">
        <v>264</v>
      </c>
      <c r="B142" s="169"/>
      <c r="C142" s="17" t="s">
        <v>4</v>
      </c>
      <c r="D142" s="108">
        <v>172</v>
      </c>
      <c r="E142" s="109">
        <v>180</v>
      </c>
      <c r="F142" s="109">
        <v>212</v>
      </c>
      <c r="G142" s="109">
        <v>177</v>
      </c>
      <c r="H142" s="145">
        <v>162</v>
      </c>
      <c r="I142" s="109">
        <v>145</v>
      </c>
      <c r="J142" s="109">
        <v>168</v>
      </c>
      <c r="K142" s="109">
        <v>145</v>
      </c>
      <c r="L142" s="109">
        <v>249</v>
      </c>
      <c r="M142" s="109">
        <v>208</v>
      </c>
      <c r="N142" s="109">
        <v>215</v>
      </c>
      <c r="O142" s="109">
        <v>188</v>
      </c>
      <c r="P142" s="109">
        <v>163</v>
      </c>
      <c r="Q142" s="109">
        <v>179</v>
      </c>
      <c r="R142" s="109">
        <v>157</v>
      </c>
      <c r="S142" s="109">
        <v>185</v>
      </c>
      <c r="T142" s="145">
        <v>185</v>
      </c>
      <c r="U142" s="228">
        <v>186</v>
      </c>
      <c r="V142" s="120">
        <v>187</v>
      </c>
      <c r="W142" s="109">
        <v>152</v>
      </c>
      <c r="X142" s="109">
        <v>170</v>
      </c>
      <c r="Y142" s="109">
        <v>141</v>
      </c>
      <c r="Z142" s="109">
        <v>154</v>
      </c>
      <c r="AA142" s="109">
        <v>160</v>
      </c>
    </row>
    <row r="143" spans="1:27" ht="15" hidden="1" customHeight="1" outlineLevel="2">
      <c r="A143" s="135" t="s">
        <v>265</v>
      </c>
      <c r="B143" s="169"/>
      <c r="C143" s="18" t="s">
        <v>5</v>
      </c>
      <c r="D143" s="108">
        <v>47</v>
      </c>
      <c r="E143" s="109">
        <v>56</v>
      </c>
      <c r="F143" s="109">
        <v>54</v>
      </c>
      <c r="G143" s="109">
        <v>53</v>
      </c>
      <c r="H143" s="145">
        <v>53</v>
      </c>
      <c r="I143" s="109">
        <v>45</v>
      </c>
      <c r="J143" s="109">
        <v>56</v>
      </c>
      <c r="K143" s="109">
        <v>38</v>
      </c>
      <c r="L143" s="109">
        <v>49</v>
      </c>
      <c r="M143" s="109">
        <v>48</v>
      </c>
      <c r="N143" s="109">
        <v>55</v>
      </c>
      <c r="O143" s="109">
        <v>61</v>
      </c>
      <c r="P143" s="109">
        <v>54</v>
      </c>
      <c r="Q143" s="109">
        <v>59</v>
      </c>
      <c r="R143" s="109">
        <v>45</v>
      </c>
      <c r="S143" s="109">
        <v>54</v>
      </c>
      <c r="T143" s="145">
        <v>48</v>
      </c>
      <c r="U143" s="228">
        <v>56</v>
      </c>
      <c r="V143" s="120">
        <v>44</v>
      </c>
      <c r="W143" s="109">
        <v>31</v>
      </c>
      <c r="X143" s="109">
        <v>45</v>
      </c>
      <c r="Y143" s="109">
        <v>36</v>
      </c>
      <c r="Z143" s="109">
        <v>58</v>
      </c>
      <c r="AA143" s="109">
        <v>54</v>
      </c>
    </row>
    <row r="144" spans="1:27" ht="15" hidden="1" customHeight="1" outlineLevel="2">
      <c r="A144" s="135" t="s">
        <v>266</v>
      </c>
      <c r="B144" s="169"/>
      <c r="C144" s="18" t="s">
        <v>6</v>
      </c>
      <c r="D144" s="108">
        <v>57</v>
      </c>
      <c r="E144" s="109">
        <v>43</v>
      </c>
      <c r="F144" s="109">
        <v>40</v>
      </c>
      <c r="G144" s="109">
        <v>44</v>
      </c>
      <c r="H144" s="145">
        <v>46</v>
      </c>
      <c r="I144" s="109">
        <v>36</v>
      </c>
      <c r="J144" s="109">
        <v>42</v>
      </c>
      <c r="K144" s="109">
        <v>45</v>
      </c>
      <c r="L144" s="109">
        <v>123</v>
      </c>
      <c r="M144" s="109">
        <v>79</v>
      </c>
      <c r="N144" s="109">
        <v>75</v>
      </c>
      <c r="O144" s="109">
        <v>32</v>
      </c>
      <c r="P144" s="109">
        <v>26</v>
      </c>
      <c r="Q144" s="109">
        <v>42</v>
      </c>
      <c r="R144" s="109">
        <v>32</v>
      </c>
      <c r="S144" s="109">
        <v>46</v>
      </c>
      <c r="T144" s="145">
        <v>68</v>
      </c>
      <c r="U144" s="228">
        <v>66</v>
      </c>
      <c r="V144" s="120">
        <v>89</v>
      </c>
      <c r="W144" s="109">
        <v>58</v>
      </c>
      <c r="X144" s="109">
        <v>75</v>
      </c>
      <c r="Y144" s="109">
        <v>60</v>
      </c>
      <c r="Z144" s="109">
        <v>44</v>
      </c>
      <c r="AA144" s="109">
        <v>49</v>
      </c>
    </row>
    <row r="145" spans="1:27" ht="15" hidden="1" customHeight="1" outlineLevel="2">
      <c r="A145" s="135" t="s">
        <v>267</v>
      </c>
      <c r="B145" s="169"/>
      <c r="C145" s="18" t="s">
        <v>7</v>
      </c>
      <c r="D145" s="108">
        <v>65</v>
      </c>
      <c r="E145" s="109">
        <v>76</v>
      </c>
      <c r="F145" s="109">
        <v>88</v>
      </c>
      <c r="G145" s="109">
        <v>77</v>
      </c>
      <c r="H145" s="145">
        <v>48</v>
      </c>
      <c r="I145" s="109">
        <v>51</v>
      </c>
      <c r="J145" s="109">
        <v>59</v>
      </c>
      <c r="K145" s="109">
        <v>59</v>
      </c>
      <c r="L145" s="109">
        <v>71</v>
      </c>
      <c r="M145" s="109">
        <v>75</v>
      </c>
      <c r="N145" s="109">
        <v>81</v>
      </c>
      <c r="O145" s="109">
        <v>75</v>
      </c>
      <c r="P145" s="109">
        <v>74</v>
      </c>
      <c r="Q145" s="109">
        <v>69</v>
      </c>
      <c r="R145" s="109">
        <v>71</v>
      </c>
      <c r="S145" s="109">
        <v>80</v>
      </c>
      <c r="T145" s="145">
        <v>60</v>
      </c>
      <c r="U145" s="228">
        <v>57</v>
      </c>
      <c r="V145" s="120">
        <v>53</v>
      </c>
      <c r="W145" s="109">
        <v>56</v>
      </c>
      <c r="X145" s="109">
        <v>45</v>
      </c>
      <c r="Y145" s="109">
        <v>41</v>
      </c>
      <c r="Z145" s="109">
        <v>47</v>
      </c>
      <c r="AA145" s="109">
        <v>49</v>
      </c>
    </row>
    <row r="146" spans="1:27" ht="15" hidden="1" customHeight="1" outlineLevel="2">
      <c r="A146" s="135" t="s">
        <v>268</v>
      </c>
      <c r="B146" s="169"/>
      <c r="C146" s="18" t="s">
        <v>8</v>
      </c>
      <c r="D146" s="108">
        <v>3</v>
      </c>
      <c r="E146" s="109">
        <v>5</v>
      </c>
      <c r="F146" s="109">
        <v>30</v>
      </c>
      <c r="G146" s="109">
        <v>3</v>
      </c>
      <c r="H146" s="145">
        <v>15</v>
      </c>
      <c r="I146" s="109">
        <v>13</v>
      </c>
      <c r="J146" s="109">
        <v>11</v>
      </c>
      <c r="K146" s="109">
        <v>3</v>
      </c>
      <c r="L146" s="109">
        <v>6</v>
      </c>
      <c r="M146" s="109">
        <v>6</v>
      </c>
      <c r="N146" s="109">
        <v>4</v>
      </c>
      <c r="O146" s="109">
        <v>20</v>
      </c>
      <c r="P146" s="109">
        <v>9</v>
      </c>
      <c r="Q146" s="109">
        <v>9</v>
      </c>
      <c r="R146" s="109">
        <v>9</v>
      </c>
      <c r="S146" s="109">
        <v>5</v>
      </c>
      <c r="T146" s="145">
        <v>9</v>
      </c>
      <c r="U146" s="228">
        <v>7</v>
      </c>
      <c r="V146" s="120">
        <v>1</v>
      </c>
      <c r="W146" s="109">
        <v>7</v>
      </c>
      <c r="X146" s="109">
        <v>5</v>
      </c>
      <c r="Y146" s="109">
        <v>4</v>
      </c>
      <c r="Z146" s="109">
        <v>5</v>
      </c>
      <c r="AA146" s="109">
        <v>8</v>
      </c>
    </row>
    <row r="147" spans="1:27" ht="15" hidden="1" customHeight="1" outlineLevel="1" collapsed="1">
      <c r="B147" s="169" t="s">
        <v>38</v>
      </c>
      <c r="C147" s="24" t="s">
        <v>39</v>
      </c>
      <c r="D147" s="106"/>
      <c r="E147" s="107"/>
      <c r="F147" s="107"/>
      <c r="G147" s="107"/>
      <c r="H147" s="107"/>
      <c r="I147" s="107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</row>
    <row r="148" spans="1:27" ht="15" hidden="1" customHeight="1" outlineLevel="2">
      <c r="A148" s="135" t="s">
        <v>269</v>
      </c>
      <c r="B148" s="169"/>
      <c r="C148" s="15" t="s">
        <v>3</v>
      </c>
      <c r="D148" s="108">
        <v>697</v>
      </c>
      <c r="E148" s="109">
        <v>746</v>
      </c>
      <c r="F148" s="109">
        <v>544</v>
      </c>
      <c r="G148" s="109">
        <v>545</v>
      </c>
      <c r="H148" s="145">
        <v>664</v>
      </c>
      <c r="I148" s="109">
        <v>614</v>
      </c>
      <c r="J148" s="109">
        <v>602</v>
      </c>
      <c r="K148" s="109">
        <v>627</v>
      </c>
      <c r="L148" s="109">
        <v>561</v>
      </c>
      <c r="M148" s="109">
        <v>629</v>
      </c>
      <c r="N148" s="109">
        <v>738</v>
      </c>
      <c r="O148" s="109">
        <v>608</v>
      </c>
      <c r="P148" s="109">
        <v>652</v>
      </c>
      <c r="Q148" s="109">
        <v>705</v>
      </c>
      <c r="R148" s="109">
        <v>467</v>
      </c>
      <c r="S148" s="109">
        <v>551</v>
      </c>
      <c r="T148" s="145">
        <v>596</v>
      </c>
      <c r="U148" s="228">
        <v>493</v>
      </c>
      <c r="V148" s="120">
        <v>673</v>
      </c>
      <c r="W148" s="109">
        <v>571</v>
      </c>
      <c r="X148" s="109">
        <v>548</v>
      </c>
      <c r="Y148" s="109">
        <v>591</v>
      </c>
      <c r="Z148" s="109">
        <v>642</v>
      </c>
      <c r="AA148" s="109">
        <v>544</v>
      </c>
    </row>
    <row r="149" spans="1:27" ht="15" hidden="1" customHeight="1" outlineLevel="2">
      <c r="A149" s="135" t="s">
        <v>270</v>
      </c>
      <c r="B149" s="169"/>
      <c r="C149" s="17" t="s">
        <v>4</v>
      </c>
      <c r="D149" s="108">
        <v>44</v>
      </c>
      <c r="E149" s="109">
        <v>56</v>
      </c>
      <c r="F149" s="109">
        <v>47</v>
      </c>
      <c r="G149" s="109">
        <v>37</v>
      </c>
      <c r="H149" s="145">
        <v>43</v>
      </c>
      <c r="I149" s="109">
        <v>49</v>
      </c>
      <c r="J149" s="109">
        <v>43</v>
      </c>
      <c r="K149" s="109">
        <v>40</v>
      </c>
      <c r="L149" s="109">
        <v>41</v>
      </c>
      <c r="M149" s="109">
        <v>60</v>
      </c>
      <c r="N149" s="109">
        <v>57</v>
      </c>
      <c r="O149" s="109">
        <v>35</v>
      </c>
      <c r="P149" s="109">
        <v>65</v>
      </c>
      <c r="Q149" s="109">
        <v>53</v>
      </c>
      <c r="R149" s="109">
        <v>39</v>
      </c>
      <c r="S149" s="109">
        <v>37</v>
      </c>
      <c r="T149" s="145">
        <v>37</v>
      </c>
      <c r="U149" s="228">
        <v>29</v>
      </c>
      <c r="V149" s="120">
        <v>33</v>
      </c>
      <c r="W149" s="109">
        <v>57</v>
      </c>
      <c r="X149" s="109">
        <v>42</v>
      </c>
      <c r="Y149" s="109">
        <v>55</v>
      </c>
      <c r="Z149" s="109">
        <v>47</v>
      </c>
      <c r="AA149" s="109">
        <v>37</v>
      </c>
    </row>
    <row r="150" spans="1:27" ht="15" hidden="1" customHeight="1" outlineLevel="2">
      <c r="A150" s="135" t="s">
        <v>271</v>
      </c>
      <c r="B150" s="169"/>
      <c r="C150" s="18" t="s">
        <v>5</v>
      </c>
      <c r="D150" s="108">
        <v>11</v>
      </c>
      <c r="E150" s="109">
        <v>19</v>
      </c>
      <c r="F150" s="109">
        <v>16</v>
      </c>
      <c r="G150" s="109">
        <v>7</v>
      </c>
      <c r="H150" s="145">
        <v>16</v>
      </c>
      <c r="I150" s="109">
        <v>16</v>
      </c>
      <c r="J150" s="109">
        <v>14</v>
      </c>
      <c r="K150" s="109">
        <v>12</v>
      </c>
      <c r="L150" s="109">
        <v>16</v>
      </c>
      <c r="M150" s="109">
        <v>24</v>
      </c>
      <c r="N150" s="109">
        <v>14</v>
      </c>
      <c r="O150" s="109">
        <v>10</v>
      </c>
      <c r="P150" s="109">
        <v>19</v>
      </c>
      <c r="Q150" s="109">
        <v>16</v>
      </c>
      <c r="R150" s="109">
        <v>7</v>
      </c>
      <c r="S150" s="109">
        <v>9</v>
      </c>
      <c r="T150" s="145">
        <v>11</v>
      </c>
      <c r="U150" s="228">
        <v>3</v>
      </c>
      <c r="V150" s="120">
        <v>12</v>
      </c>
      <c r="W150" s="109">
        <v>20</v>
      </c>
      <c r="X150" s="109">
        <v>8</v>
      </c>
      <c r="Y150" s="109">
        <v>13</v>
      </c>
      <c r="Z150" s="109">
        <v>12</v>
      </c>
      <c r="AA150" s="109">
        <v>10</v>
      </c>
    </row>
    <row r="151" spans="1:27" ht="15" hidden="1" customHeight="1" outlineLevel="2">
      <c r="A151" s="135" t="s">
        <v>272</v>
      </c>
      <c r="B151" s="169"/>
      <c r="C151" s="18" t="s">
        <v>6</v>
      </c>
      <c r="D151" s="108">
        <v>5</v>
      </c>
      <c r="E151" s="109">
        <v>3</v>
      </c>
      <c r="F151" s="109">
        <v>3</v>
      </c>
      <c r="G151" s="109">
        <v>8</v>
      </c>
      <c r="H151" s="145">
        <v>0</v>
      </c>
      <c r="I151" s="109">
        <v>8</v>
      </c>
      <c r="J151" s="109">
        <v>9</v>
      </c>
      <c r="K151" s="109">
        <v>1</v>
      </c>
      <c r="L151" s="109">
        <v>4</v>
      </c>
      <c r="M151" s="109">
        <v>12</v>
      </c>
      <c r="N151" s="109">
        <v>5</v>
      </c>
      <c r="O151" s="109">
        <v>4</v>
      </c>
      <c r="P151" s="109">
        <v>3</v>
      </c>
      <c r="Q151" s="109">
        <v>5</v>
      </c>
      <c r="R151" s="109">
        <v>14</v>
      </c>
      <c r="S151" s="109">
        <v>4</v>
      </c>
      <c r="T151" s="145">
        <v>4</v>
      </c>
      <c r="U151" s="228">
        <v>0</v>
      </c>
      <c r="V151" s="120">
        <v>0</v>
      </c>
      <c r="W151" s="109">
        <v>8</v>
      </c>
      <c r="X151" s="109">
        <v>6</v>
      </c>
      <c r="Y151" s="109">
        <v>16</v>
      </c>
      <c r="Z151" s="109">
        <v>18</v>
      </c>
      <c r="AA151" s="109">
        <v>3</v>
      </c>
    </row>
    <row r="152" spans="1:27" ht="15" hidden="1" customHeight="1" outlineLevel="2">
      <c r="A152" s="135" t="s">
        <v>273</v>
      </c>
      <c r="B152" s="169"/>
      <c r="C152" s="18" t="s">
        <v>7</v>
      </c>
      <c r="D152" s="108">
        <v>28</v>
      </c>
      <c r="E152" s="109">
        <v>26</v>
      </c>
      <c r="F152" s="109">
        <v>28</v>
      </c>
      <c r="G152" s="109">
        <v>20</v>
      </c>
      <c r="H152" s="145">
        <v>26</v>
      </c>
      <c r="I152" s="109">
        <v>25</v>
      </c>
      <c r="J152" s="109">
        <v>20</v>
      </c>
      <c r="K152" s="109">
        <v>23</v>
      </c>
      <c r="L152" s="109">
        <v>21</v>
      </c>
      <c r="M152" s="109">
        <v>22</v>
      </c>
      <c r="N152" s="109">
        <v>38</v>
      </c>
      <c r="O152" s="109">
        <v>19</v>
      </c>
      <c r="P152" s="109">
        <v>42</v>
      </c>
      <c r="Q152" s="109">
        <v>32</v>
      </c>
      <c r="R152" s="109">
        <v>17</v>
      </c>
      <c r="S152" s="109">
        <v>24</v>
      </c>
      <c r="T152" s="145">
        <v>21</v>
      </c>
      <c r="U152" s="228">
        <v>23</v>
      </c>
      <c r="V152" s="120">
        <v>21</v>
      </c>
      <c r="W152" s="109">
        <v>29</v>
      </c>
      <c r="X152" s="109">
        <v>28</v>
      </c>
      <c r="Y152" s="109">
        <v>26</v>
      </c>
      <c r="Z152" s="109">
        <v>15</v>
      </c>
      <c r="AA152" s="109">
        <v>21</v>
      </c>
    </row>
    <row r="153" spans="1:27" ht="15" hidden="1" customHeight="1" outlineLevel="2">
      <c r="A153" s="135" t="s">
        <v>274</v>
      </c>
      <c r="B153" s="169"/>
      <c r="C153" s="18" t="s">
        <v>8</v>
      </c>
      <c r="D153" s="108">
        <v>0</v>
      </c>
      <c r="E153" s="109">
        <v>8</v>
      </c>
      <c r="F153" s="109">
        <v>0</v>
      </c>
      <c r="G153" s="109">
        <v>2</v>
      </c>
      <c r="H153" s="145">
        <v>1</v>
      </c>
      <c r="I153" s="109">
        <v>0</v>
      </c>
      <c r="J153" s="109">
        <v>0</v>
      </c>
      <c r="K153" s="109">
        <v>4</v>
      </c>
      <c r="L153" s="109">
        <v>0</v>
      </c>
      <c r="M153" s="109">
        <v>2</v>
      </c>
      <c r="N153" s="109">
        <v>0</v>
      </c>
      <c r="O153" s="109">
        <v>2</v>
      </c>
      <c r="P153" s="109">
        <v>1</v>
      </c>
      <c r="Q153" s="109">
        <v>0</v>
      </c>
      <c r="R153" s="109">
        <v>1</v>
      </c>
      <c r="S153" s="109">
        <v>0</v>
      </c>
      <c r="T153" s="145">
        <v>1</v>
      </c>
      <c r="U153" s="228">
        <v>3</v>
      </c>
      <c r="V153" s="120">
        <v>0</v>
      </c>
      <c r="W153" s="109">
        <v>0</v>
      </c>
      <c r="X153" s="109">
        <v>0</v>
      </c>
      <c r="Y153" s="109">
        <v>0</v>
      </c>
      <c r="Z153" s="109">
        <v>2</v>
      </c>
      <c r="AA153" s="109">
        <v>3</v>
      </c>
    </row>
    <row r="154" spans="1:27" ht="15" hidden="1" customHeight="1" outlineLevel="1" collapsed="1">
      <c r="B154" s="169" t="s">
        <v>40</v>
      </c>
      <c r="C154" s="24" t="s">
        <v>131</v>
      </c>
      <c r="D154" s="106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  <c r="Z154" s="107"/>
      <c r="AA154" s="107"/>
    </row>
    <row r="155" spans="1:27" ht="15" hidden="1" customHeight="1" outlineLevel="2">
      <c r="A155" s="135" t="s">
        <v>275</v>
      </c>
      <c r="B155" s="169"/>
      <c r="C155" s="15" t="s">
        <v>3</v>
      </c>
      <c r="D155" s="108">
        <v>226</v>
      </c>
      <c r="E155" s="109">
        <v>290</v>
      </c>
      <c r="F155" s="109">
        <v>326</v>
      </c>
      <c r="G155" s="109">
        <v>317</v>
      </c>
      <c r="H155" s="145">
        <v>346</v>
      </c>
      <c r="I155" s="109">
        <v>353</v>
      </c>
      <c r="J155" s="109">
        <v>320</v>
      </c>
      <c r="K155" s="109">
        <v>292</v>
      </c>
      <c r="L155" s="109">
        <v>313</v>
      </c>
      <c r="M155" s="109">
        <v>319</v>
      </c>
      <c r="N155" s="109">
        <v>306</v>
      </c>
      <c r="O155" s="109">
        <v>290</v>
      </c>
      <c r="P155" s="109">
        <v>257</v>
      </c>
      <c r="Q155" s="109">
        <v>310</v>
      </c>
      <c r="R155" s="109">
        <v>245</v>
      </c>
      <c r="S155" s="109">
        <v>323</v>
      </c>
      <c r="T155" s="145">
        <v>291</v>
      </c>
      <c r="U155" s="228">
        <v>302</v>
      </c>
      <c r="V155" s="120">
        <v>327</v>
      </c>
      <c r="W155" s="109">
        <v>245</v>
      </c>
      <c r="X155" s="109">
        <v>303</v>
      </c>
      <c r="Y155" s="109">
        <v>303</v>
      </c>
      <c r="Z155" s="109">
        <v>323</v>
      </c>
      <c r="AA155" s="109">
        <v>256</v>
      </c>
    </row>
    <row r="156" spans="1:27" ht="15" hidden="1" customHeight="1" outlineLevel="2">
      <c r="A156" s="135" t="s">
        <v>276</v>
      </c>
      <c r="B156" s="169"/>
      <c r="C156" s="17" t="s">
        <v>4</v>
      </c>
      <c r="D156" s="108">
        <v>16</v>
      </c>
      <c r="E156" s="109">
        <v>38</v>
      </c>
      <c r="F156" s="109">
        <v>35</v>
      </c>
      <c r="G156" s="109">
        <v>33</v>
      </c>
      <c r="H156" s="145">
        <v>36</v>
      </c>
      <c r="I156" s="109">
        <v>22</v>
      </c>
      <c r="J156" s="109">
        <v>32</v>
      </c>
      <c r="K156" s="109">
        <v>21</v>
      </c>
      <c r="L156" s="109">
        <v>29</v>
      </c>
      <c r="M156" s="109">
        <v>45</v>
      </c>
      <c r="N156" s="109">
        <v>32</v>
      </c>
      <c r="O156" s="109">
        <v>20</v>
      </c>
      <c r="P156" s="109">
        <v>15</v>
      </c>
      <c r="Q156" s="109">
        <v>18</v>
      </c>
      <c r="R156" s="109">
        <v>22</v>
      </c>
      <c r="S156" s="109">
        <v>24</v>
      </c>
      <c r="T156" s="145">
        <v>15</v>
      </c>
      <c r="U156" s="228">
        <v>25</v>
      </c>
      <c r="V156" s="120">
        <v>21</v>
      </c>
      <c r="W156" s="109">
        <v>29</v>
      </c>
      <c r="X156" s="109">
        <v>24</v>
      </c>
      <c r="Y156" s="109">
        <v>23</v>
      </c>
      <c r="Z156" s="109">
        <v>28</v>
      </c>
      <c r="AA156" s="109">
        <v>16</v>
      </c>
    </row>
    <row r="157" spans="1:27" ht="15" hidden="1" customHeight="1" outlineLevel="2">
      <c r="A157" s="135" t="s">
        <v>277</v>
      </c>
      <c r="B157" s="169"/>
      <c r="C157" s="18" t="s">
        <v>5</v>
      </c>
      <c r="D157" s="108">
        <v>3</v>
      </c>
      <c r="E157" s="109">
        <v>5</v>
      </c>
      <c r="F157" s="109">
        <v>5</v>
      </c>
      <c r="G157" s="109">
        <v>4</v>
      </c>
      <c r="H157" s="145">
        <v>9</v>
      </c>
      <c r="I157" s="109">
        <v>7</v>
      </c>
      <c r="J157" s="109">
        <v>6</v>
      </c>
      <c r="K157" s="109">
        <v>5</v>
      </c>
      <c r="L157" s="109">
        <v>4</v>
      </c>
      <c r="M157" s="109">
        <v>6</v>
      </c>
      <c r="N157" s="109">
        <v>4</v>
      </c>
      <c r="O157" s="109">
        <v>6</v>
      </c>
      <c r="P157" s="109">
        <v>2</v>
      </c>
      <c r="Q157" s="109">
        <v>4</v>
      </c>
      <c r="R157" s="109">
        <v>4</v>
      </c>
      <c r="S157" s="109">
        <v>6</v>
      </c>
      <c r="T157" s="145">
        <v>6</v>
      </c>
      <c r="U157" s="228">
        <v>7</v>
      </c>
      <c r="V157" s="120">
        <v>8</v>
      </c>
      <c r="W157" s="109">
        <v>9</v>
      </c>
      <c r="X157" s="109">
        <v>3</v>
      </c>
      <c r="Y157" s="109">
        <v>4</v>
      </c>
      <c r="Z157" s="109">
        <v>8</v>
      </c>
      <c r="AA157" s="109">
        <v>3</v>
      </c>
    </row>
    <row r="158" spans="1:27" ht="15" hidden="1" customHeight="1" outlineLevel="2">
      <c r="A158" s="135" t="s">
        <v>278</v>
      </c>
      <c r="B158" s="169"/>
      <c r="C158" s="18" t="s">
        <v>6</v>
      </c>
      <c r="D158" s="108">
        <v>4</v>
      </c>
      <c r="E158" s="109">
        <v>10</v>
      </c>
      <c r="F158" s="109">
        <v>3</v>
      </c>
      <c r="G158" s="109">
        <v>3</v>
      </c>
      <c r="H158" s="145">
        <v>0</v>
      </c>
      <c r="I158" s="109">
        <v>0</v>
      </c>
      <c r="J158" s="109">
        <v>4</v>
      </c>
      <c r="K158" s="109">
        <v>3</v>
      </c>
      <c r="L158" s="109">
        <v>3</v>
      </c>
      <c r="M158" s="109">
        <v>7</v>
      </c>
      <c r="N158" s="109">
        <v>4</v>
      </c>
      <c r="O158" s="109">
        <v>0</v>
      </c>
      <c r="P158" s="109">
        <v>2</v>
      </c>
      <c r="Q158" s="109">
        <v>2</v>
      </c>
      <c r="R158" s="109">
        <v>8</v>
      </c>
      <c r="S158" s="109">
        <v>2</v>
      </c>
      <c r="T158" s="145">
        <v>0</v>
      </c>
      <c r="U158" s="228">
        <v>7</v>
      </c>
      <c r="V158" s="120">
        <v>1</v>
      </c>
      <c r="W158" s="109">
        <v>3</v>
      </c>
      <c r="X158" s="109">
        <v>1</v>
      </c>
      <c r="Y158" s="109">
        <v>5</v>
      </c>
      <c r="Z158" s="109">
        <v>1</v>
      </c>
      <c r="AA158" s="109">
        <v>1</v>
      </c>
    </row>
    <row r="159" spans="1:27" ht="15" hidden="1" customHeight="1" outlineLevel="2">
      <c r="A159" s="135" t="s">
        <v>279</v>
      </c>
      <c r="B159" s="169"/>
      <c r="C159" s="18" t="s">
        <v>7</v>
      </c>
      <c r="D159" s="108">
        <v>8</v>
      </c>
      <c r="E159" s="109">
        <v>21</v>
      </c>
      <c r="F159" s="109">
        <v>23</v>
      </c>
      <c r="G159" s="109">
        <v>23</v>
      </c>
      <c r="H159" s="145">
        <v>22</v>
      </c>
      <c r="I159" s="109">
        <v>15</v>
      </c>
      <c r="J159" s="109">
        <v>20</v>
      </c>
      <c r="K159" s="109">
        <v>13</v>
      </c>
      <c r="L159" s="109">
        <v>21</v>
      </c>
      <c r="M159" s="109">
        <v>32</v>
      </c>
      <c r="N159" s="109">
        <v>21</v>
      </c>
      <c r="O159" s="109">
        <v>14</v>
      </c>
      <c r="P159" s="109">
        <v>11</v>
      </c>
      <c r="Q159" s="109">
        <v>12</v>
      </c>
      <c r="R159" s="109">
        <v>10</v>
      </c>
      <c r="S159" s="109">
        <v>14</v>
      </c>
      <c r="T159" s="145">
        <v>7</v>
      </c>
      <c r="U159" s="228">
        <v>8</v>
      </c>
      <c r="V159" s="120">
        <v>11</v>
      </c>
      <c r="W159" s="109">
        <v>17</v>
      </c>
      <c r="X159" s="109">
        <v>20</v>
      </c>
      <c r="Y159" s="109">
        <v>14</v>
      </c>
      <c r="Z159" s="109">
        <v>19</v>
      </c>
      <c r="AA159" s="109">
        <v>11</v>
      </c>
    </row>
    <row r="160" spans="1:27" ht="15" hidden="1" customHeight="1" outlineLevel="2">
      <c r="A160" s="135" t="s">
        <v>280</v>
      </c>
      <c r="B160" s="169"/>
      <c r="C160" s="18" t="s">
        <v>8</v>
      </c>
      <c r="D160" s="108">
        <v>1</v>
      </c>
      <c r="E160" s="109">
        <v>2</v>
      </c>
      <c r="F160" s="109">
        <v>4</v>
      </c>
      <c r="G160" s="109">
        <v>3</v>
      </c>
      <c r="H160" s="145">
        <v>5</v>
      </c>
      <c r="I160" s="109">
        <v>0</v>
      </c>
      <c r="J160" s="109">
        <v>2</v>
      </c>
      <c r="K160" s="109">
        <v>0</v>
      </c>
      <c r="L160" s="109">
        <v>1</v>
      </c>
      <c r="M160" s="109">
        <v>0</v>
      </c>
      <c r="N160" s="109">
        <v>3</v>
      </c>
      <c r="O160" s="109">
        <v>0</v>
      </c>
      <c r="P160" s="109">
        <v>0</v>
      </c>
      <c r="Q160" s="109">
        <v>0</v>
      </c>
      <c r="R160" s="109">
        <v>0</v>
      </c>
      <c r="S160" s="109">
        <v>2</v>
      </c>
      <c r="T160" s="145">
        <v>2</v>
      </c>
      <c r="U160" s="228">
        <v>3</v>
      </c>
      <c r="V160" s="120">
        <v>1</v>
      </c>
      <c r="W160" s="109">
        <v>0</v>
      </c>
      <c r="X160" s="109">
        <v>0</v>
      </c>
      <c r="Y160" s="109">
        <v>0</v>
      </c>
      <c r="Z160" s="109">
        <v>0</v>
      </c>
      <c r="AA160" s="109">
        <v>1</v>
      </c>
    </row>
    <row r="161" spans="1:27" ht="15" hidden="1" customHeight="1" outlineLevel="1" collapsed="1">
      <c r="B161" s="169" t="s">
        <v>41</v>
      </c>
      <c r="C161" s="24" t="s">
        <v>42</v>
      </c>
      <c r="D161" s="106"/>
      <c r="E161" s="107"/>
      <c r="F161" s="107"/>
      <c r="G161" s="107"/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  <c r="Z161" s="107"/>
      <c r="AA161" s="107"/>
    </row>
    <row r="162" spans="1:27" ht="15" hidden="1" customHeight="1" outlineLevel="2">
      <c r="A162" s="135" t="s">
        <v>281</v>
      </c>
      <c r="B162" s="169"/>
      <c r="C162" s="15" t="s">
        <v>3</v>
      </c>
      <c r="D162" s="108">
        <v>509</v>
      </c>
      <c r="E162" s="109">
        <v>461</v>
      </c>
      <c r="F162" s="109">
        <v>339</v>
      </c>
      <c r="G162" s="109">
        <v>450</v>
      </c>
      <c r="H162" s="145">
        <v>483</v>
      </c>
      <c r="I162" s="109">
        <v>431</v>
      </c>
      <c r="J162" s="109">
        <v>490</v>
      </c>
      <c r="K162" s="109">
        <v>456</v>
      </c>
      <c r="L162" s="109">
        <v>445</v>
      </c>
      <c r="M162" s="109">
        <v>480</v>
      </c>
      <c r="N162" s="109">
        <v>501</v>
      </c>
      <c r="O162" s="109">
        <v>444</v>
      </c>
      <c r="P162" s="109">
        <v>558</v>
      </c>
      <c r="Q162" s="109">
        <v>471</v>
      </c>
      <c r="R162" s="109">
        <v>384</v>
      </c>
      <c r="S162" s="109">
        <v>464</v>
      </c>
      <c r="T162" s="145">
        <v>481</v>
      </c>
      <c r="U162" s="228">
        <v>422</v>
      </c>
      <c r="V162" s="120">
        <v>469</v>
      </c>
      <c r="W162" s="109">
        <v>406</v>
      </c>
      <c r="X162" s="109">
        <v>324</v>
      </c>
      <c r="Y162" s="109">
        <v>363</v>
      </c>
      <c r="Z162" s="109">
        <v>418</v>
      </c>
      <c r="AA162" s="109">
        <v>370</v>
      </c>
    </row>
    <row r="163" spans="1:27" ht="15" hidden="1" customHeight="1" outlineLevel="2">
      <c r="A163" s="135" t="s">
        <v>282</v>
      </c>
      <c r="B163" s="169"/>
      <c r="C163" s="17" t="s">
        <v>4</v>
      </c>
      <c r="D163" s="108">
        <v>31</v>
      </c>
      <c r="E163" s="109">
        <v>35</v>
      </c>
      <c r="F163" s="109">
        <v>21</v>
      </c>
      <c r="G163" s="109">
        <v>21</v>
      </c>
      <c r="H163" s="145">
        <v>25</v>
      </c>
      <c r="I163" s="109">
        <v>24</v>
      </c>
      <c r="J163" s="109">
        <v>26</v>
      </c>
      <c r="K163" s="109">
        <v>30</v>
      </c>
      <c r="L163" s="109">
        <v>21</v>
      </c>
      <c r="M163" s="109">
        <v>22</v>
      </c>
      <c r="N163" s="109">
        <v>25</v>
      </c>
      <c r="O163" s="109">
        <v>24</v>
      </c>
      <c r="P163" s="109">
        <v>38</v>
      </c>
      <c r="Q163" s="109">
        <v>25</v>
      </c>
      <c r="R163" s="109">
        <v>22</v>
      </c>
      <c r="S163" s="109">
        <v>25</v>
      </c>
      <c r="T163" s="145">
        <v>28</v>
      </c>
      <c r="U163" s="228">
        <v>23</v>
      </c>
      <c r="V163" s="120">
        <v>20</v>
      </c>
      <c r="W163" s="109">
        <v>29</v>
      </c>
      <c r="X163" s="109">
        <v>8</v>
      </c>
      <c r="Y163" s="109">
        <v>21</v>
      </c>
      <c r="Z163" s="109">
        <v>28</v>
      </c>
      <c r="AA163" s="109">
        <v>25</v>
      </c>
    </row>
    <row r="164" spans="1:27" ht="15" hidden="1" customHeight="1" outlineLevel="2">
      <c r="A164" s="135" t="s">
        <v>283</v>
      </c>
      <c r="B164" s="169"/>
      <c r="C164" s="18" t="s">
        <v>5</v>
      </c>
      <c r="D164" s="108">
        <v>10</v>
      </c>
      <c r="E164" s="109">
        <v>16</v>
      </c>
      <c r="F164" s="109">
        <v>9</v>
      </c>
      <c r="G164" s="109">
        <v>11</v>
      </c>
      <c r="H164" s="145">
        <v>12</v>
      </c>
      <c r="I164" s="109">
        <v>12</v>
      </c>
      <c r="J164" s="109">
        <v>5</v>
      </c>
      <c r="K164" s="109">
        <v>13</v>
      </c>
      <c r="L164" s="109">
        <v>7</v>
      </c>
      <c r="M164" s="109">
        <v>13</v>
      </c>
      <c r="N164" s="109">
        <v>13</v>
      </c>
      <c r="O164" s="109">
        <v>13</v>
      </c>
      <c r="P164" s="109">
        <v>15</v>
      </c>
      <c r="Q164" s="109">
        <v>6</v>
      </c>
      <c r="R164" s="109">
        <v>7</v>
      </c>
      <c r="S164" s="109">
        <v>11</v>
      </c>
      <c r="T164" s="145">
        <v>9</v>
      </c>
      <c r="U164" s="228">
        <v>7</v>
      </c>
      <c r="V164" s="120">
        <v>6</v>
      </c>
      <c r="W164" s="109">
        <v>9</v>
      </c>
      <c r="X164" s="109">
        <v>1</v>
      </c>
      <c r="Y164" s="109">
        <v>7</v>
      </c>
      <c r="Z164" s="109">
        <v>11</v>
      </c>
      <c r="AA164" s="109">
        <v>12</v>
      </c>
    </row>
    <row r="165" spans="1:27" ht="15" hidden="1" customHeight="1" outlineLevel="2">
      <c r="A165" s="135" t="s">
        <v>284</v>
      </c>
      <c r="B165" s="169"/>
      <c r="C165" s="18" t="s">
        <v>6</v>
      </c>
      <c r="D165" s="108">
        <v>10</v>
      </c>
      <c r="E165" s="109">
        <v>6</v>
      </c>
      <c r="F165" s="109">
        <v>2</v>
      </c>
      <c r="G165" s="109">
        <v>5</v>
      </c>
      <c r="H165" s="145">
        <v>3</v>
      </c>
      <c r="I165" s="109">
        <v>4</v>
      </c>
      <c r="J165" s="109">
        <v>9</v>
      </c>
      <c r="K165" s="109">
        <v>7</v>
      </c>
      <c r="L165" s="109">
        <v>9</v>
      </c>
      <c r="M165" s="109">
        <v>4</v>
      </c>
      <c r="N165" s="109">
        <v>2</v>
      </c>
      <c r="O165" s="109">
        <v>0</v>
      </c>
      <c r="P165" s="109">
        <v>6</v>
      </c>
      <c r="Q165" s="109">
        <v>5</v>
      </c>
      <c r="R165" s="109">
        <v>6</v>
      </c>
      <c r="S165" s="109">
        <v>7</v>
      </c>
      <c r="T165" s="145">
        <v>7</v>
      </c>
      <c r="U165" s="228">
        <v>10</v>
      </c>
      <c r="V165" s="120">
        <v>6</v>
      </c>
      <c r="W165" s="109">
        <v>5</v>
      </c>
      <c r="X165" s="109">
        <v>2</v>
      </c>
      <c r="Y165" s="109">
        <v>5</v>
      </c>
      <c r="Z165" s="109">
        <v>6</v>
      </c>
      <c r="AA165" s="109">
        <v>5</v>
      </c>
    </row>
    <row r="166" spans="1:27" ht="15" hidden="1" customHeight="1" outlineLevel="2">
      <c r="A166" s="135" t="s">
        <v>285</v>
      </c>
      <c r="B166" s="169"/>
      <c r="C166" s="18" t="s">
        <v>7</v>
      </c>
      <c r="D166" s="108">
        <v>8</v>
      </c>
      <c r="E166" s="109">
        <v>12</v>
      </c>
      <c r="F166" s="109">
        <v>10</v>
      </c>
      <c r="G166" s="109">
        <v>5</v>
      </c>
      <c r="H166" s="145">
        <v>9</v>
      </c>
      <c r="I166" s="109">
        <v>7</v>
      </c>
      <c r="J166" s="109">
        <v>12</v>
      </c>
      <c r="K166" s="109">
        <v>9</v>
      </c>
      <c r="L166" s="109">
        <v>5</v>
      </c>
      <c r="M166" s="109">
        <v>5</v>
      </c>
      <c r="N166" s="109">
        <v>7</v>
      </c>
      <c r="O166" s="109">
        <v>11</v>
      </c>
      <c r="P166" s="109">
        <v>15</v>
      </c>
      <c r="Q166" s="109">
        <v>11</v>
      </c>
      <c r="R166" s="109">
        <v>9</v>
      </c>
      <c r="S166" s="109">
        <v>7</v>
      </c>
      <c r="T166" s="145">
        <v>11</v>
      </c>
      <c r="U166" s="228">
        <v>6</v>
      </c>
      <c r="V166" s="120">
        <v>7</v>
      </c>
      <c r="W166" s="109">
        <v>14</v>
      </c>
      <c r="X166" s="109">
        <v>5</v>
      </c>
      <c r="Y166" s="109">
        <v>8</v>
      </c>
      <c r="Z166" s="109">
        <v>10</v>
      </c>
      <c r="AA166" s="109">
        <v>8</v>
      </c>
    </row>
    <row r="167" spans="1:27" ht="15" hidden="1" customHeight="1" outlineLevel="2">
      <c r="A167" s="135" t="s">
        <v>286</v>
      </c>
      <c r="B167" s="169"/>
      <c r="C167" s="18" t="s">
        <v>8</v>
      </c>
      <c r="D167" s="108">
        <v>3</v>
      </c>
      <c r="E167" s="109">
        <v>1</v>
      </c>
      <c r="F167" s="109">
        <v>0</v>
      </c>
      <c r="G167" s="109">
        <v>0</v>
      </c>
      <c r="H167" s="145">
        <v>1</v>
      </c>
      <c r="I167" s="109">
        <v>1</v>
      </c>
      <c r="J167" s="109">
        <v>0</v>
      </c>
      <c r="K167" s="109">
        <v>1</v>
      </c>
      <c r="L167" s="109">
        <v>0</v>
      </c>
      <c r="M167" s="109">
        <v>0</v>
      </c>
      <c r="N167" s="109">
        <v>3</v>
      </c>
      <c r="O167" s="109">
        <v>0</v>
      </c>
      <c r="P167" s="109">
        <v>2</v>
      </c>
      <c r="Q167" s="109">
        <v>3</v>
      </c>
      <c r="R167" s="109">
        <v>0</v>
      </c>
      <c r="S167" s="109">
        <v>0</v>
      </c>
      <c r="T167" s="145">
        <v>1</v>
      </c>
      <c r="U167" s="228">
        <v>0</v>
      </c>
      <c r="V167" s="120">
        <v>1</v>
      </c>
      <c r="W167" s="109">
        <v>1</v>
      </c>
      <c r="X167" s="109">
        <v>0</v>
      </c>
      <c r="Y167" s="109">
        <v>1</v>
      </c>
      <c r="Z167" s="109">
        <v>1</v>
      </c>
      <c r="AA167" s="109">
        <v>0</v>
      </c>
    </row>
    <row r="168" spans="1:27" ht="15" customHeight="1">
      <c r="B168" s="169"/>
      <c r="C168" s="31"/>
      <c r="D168" s="104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</row>
    <row r="169" spans="1:27" ht="15" customHeight="1">
      <c r="B169" s="169"/>
      <c r="C169" s="21" t="s">
        <v>43</v>
      </c>
      <c r="D169" s="106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</row>
    <row r="170" spans="1:27" ht="15" customHeight="1">
      <c r="A170" s="135" t="s">
        <v>287</v>
      </c>
      <c r="B170" s="169"/>
      <c r="C170" s="15" t="s">
        <v>3</v>
      </c>
      <c r="D170" s="102">
        <f t="shared" ref="D170:H175" si="193">D178+D185+D192+D199+D206+D213+D220+D227+D234</f>
        <v>6438</v>
      </c>
      <c r="E170" s="103">
        <f t="shared" si="193"/>
        <v>6788</v>
      </c>
      <c r="F170" s="103">
        <f t="shared" si="193"/>
        <v>5780</v>
      </c>
      <c r="G170" s="103">
        <f t="shared" si="193"/>
        <v>6285</v>
      </c>
      <c r="H170" s="102">
        <f>H178+H185+H192+H199+H206+H213+H220+H227+H234</f>
        <v>7014</v>
      </c>
      <c r="I170" s="119">
        <f t="shared" ref="I170:K170" si="194">I178+I185+I192+I199+I206+I213+I220+I227+I234</f>
        <v>7859</v>
      </c>
      <c r="J170" s="103">
        <f t="shared" si="194"/>
        <v>7744</v>
      </c>
      <c r="K170" s="103">
        <f t="shared" si="194"/>
        <v>7150</v>
      </c>
      <c r="L170" s="103">
        <f t="shared" ref="L170:T170" si="195">L178+L185+L192+L199+L206+L213+L220+L227+L234</f>
        <v>6770</v>
      </c>
      <c r="M170" s="103">
        <f t="shared" si="195"/>
        <v>7374</v>
      </c>
      <c r="N170" s="103">
        <f t="shared" si="195"/>
        <v>7490</v>
      </c>
      <c r="O170" s="103">
        <f t="shared" si="195"/>
        <v>7020</v>
      </c>
      <c r="P170" s="103">
        <f t="shared" si="195"/>
        <v>7014</v>
      </c>
      <c r="Q170" s="103">
        <f t="shared" si="195"/>
        <v>7416</v>
      </c>
      <c r="R170" s="103">
        <f t="shared" si="195"/>
        <v>5845</v>
      </c>
      <c r="S170" s="103">
        <f t="shared" si="195"/>
        <v>7247</v>
      </c>
      <c r="T170" s="103">
        <f t="shared" si="195"/>
        <v>7030</v>
      </c>
      <c r="U170" s="103">
        <f t="shared" ref="U170:W170" si="196">U178+U185+U192+U199+U206+U213+U220+U227+U234</f>
        <v>7030</v>
      </c>
      <c r="V170" s="103">
        <f t="shared" si="196"/>
        <v>7572</v>
      </c>
      <c r="W170" s="103">
        <f t="shared" si="196"/>
        <v>6242</v>
      </c>
      <c r="X170" s="103">
        <f t="shared" ref="X170" si="197">X178+X185+X192+X199+X206+X213+X220+X227+X234</f>
        <v>6487</v>
      </c>
      <c r="Y170" s="103">
        <f t="shared" ref="Y170:Y175" si="198">Y178+Y185+Y192+Y199+Y206+Y213+Y220+Y227+Y234</f>
        <v>6395</v>
      </c>
      <c r="Z170" s="103">
        <f t="shared" ref="Z170:AA175" si="199">Z178+Z185+Z192+Z199+Z206+Z213+Z220+Z227+Z234</f>
        <v>7317</v>
      </c>
      <c r="AA170" s="103">
        <f t="shared" si="199"/>
        <v>5278</v>
      </c>
    </row>
    <row r="171" spans="1:27" ht="15" customHeight="1">
      <c r="A171" s="135" t="s">
        <v>288</v>
      </c>
      <c r="B171" s="169"/>
      <c r="C171" s="17" t="s">
        <v>4</v>
      </c>
      <c r="D171" s="102">
        <f t="shared" si="193"/>
        <v>483</v>
      </c>
      <c r="E171" s="103">
        <f t="shared" si="193"/>
        <v>483</v>
      </c>
      <c r="F171" s="103">
        <f t="shared" si="193"/>
        <v>419</v>
      </c>
      <c r="G171" s="103">
        <f t="shared" si="193"/>
        <v>484</v>
      </c>
      <c r="H171" s="102">
        <f t="shared" si="193"/>
        <v>556</v>
      </c>
      <c r="I171" s="119">
        <f t="shared" ref="I171:K171" si="200">I179+I186+I193+I200+I207+I214+I221+I228+I235</f>
        <v>738</v>
      </c>
      <c r="J171" s="103">
        <f t="shared" si="200"/>
        <v>699</v>
      </c>
      <c r="K171" s="103">
        <f t="shared" si="200"/>
        <v>661</v>
      </c>
      <c r="L171" s="103">
        <f t="shared" ref="L171:T171" si="201">L179+L186+L193+L200+L207+L214+L221+L228+L235</f>
        <v>686</v>
      </c>
      <c r="M171" s="103">
        <f t="shared" si="201"/>
        <v>694</v>
      </c>
      <c r="N171" s="103">
        <f t="shared" si="201"/>
        <v>724</v>
      </c>
      <c r="O171" s="103">
        <f t="shared" si="201"/>
        <v>607</v>
      </c>
      <c r="P171" s="103">
        <f t="shared" si="201"/>
        <v>611</v>
      </c>
      <c r="Q171" s="103">
        <f t="shared" si="201"/>
        <v>632</v>
      </c>
      <c r="R171" s="103">
        <f t="shared" si="201"/>
        <v>483</v>
      </c>
      <c r="S171" s="103">
        <f t="shared" si="201"/>
        <v>654</v>
      </c>
      <c r="T171" s="103">
        <f t="shared" si="201"/>
        <v>633</v>
      </c>
      <c r="U171" s="103">
        <f t="shared" ref="U171:W171" si="202">U179+U186+U193+U200+U207+U214+U221+U228+U235</f>
        <v>616</v>
      </c>
      <c r="V171" s="103">
        <f t="shared" si="202"/>
        <v>656</v>
      </c>
      <c r="W171" s="103">
        <f t="shared" si="202"/>
        <v>617</v>
      </c>
      <c r="X171" s="103">
        <f t="shared" ref="X171" si="203">X179+X186+X193+X200+X207+X214+X221+X228+X235</f>
        <v>580</v>
      </c>
      <c r="Y171" s="103">
        <f t="shared" si="198"/>
        <v>546</v>
      </c>
      <c r="Z171" s="103">
        <f t="shared" si="199"/>
        <v>594</v>
      </c>
      <c r="AA171" s="103">
        <f t="shared" si="199"/>
        <v>499</v>
      </c>
    </row>
    <row r="172" spans="1:27" ht="15" customHeight="1">
      <c r="A172" s="135" t="s">
        <v>289</v>
      </c>
      <c r="B172" s="169"/>
      <c r="C172" s="18" t="s">
        <v>5</v>
      </c>
      <c r="D172" s="102">
        <f t="shared" si="193"/>
        <v>223</v>
      </c>
      <c r="E172" s="103">
        <f t="shared" si="193"/>
        <v>237</v>
      </c>
      <c r="F172" s="103">
        <f t="shared" si="193"/>
        <v>207</v>
      </c>
      <c r="G172" s="103">
        <f t="shared" si="193"/>
        <v>246</v>
      </c>
      <c r="H172" s="102">
        <f t="shared" si="193"/>
        <v>245</v>
      </c>
      <c r="I172" s="119">
        <f t="shared" ref="I172:K172" si="204">I180+I187+I194+I201+I208+I215+I222+I229+I236</f>
        <v>322</v>
      </c>
      <c r="J172" s="103">
        <f t="shared" si="204"/>
        <v>297</v>
      </c>
      <c r="K172" s="103">
        <f t="shared" si="204"/>
        <v>286</v>
      </c>
      <c r="L172" s="103">
        <f t="shared" ref="L172:T172" si="205">L180+L187+L194+L201+L208+L215+L222+L229+L236</f>
        <v>294</v>
      </c>
      <c r="M172" s="103">
        <f t="shared" si="205"/>
        <v>309</v>
      </c>
      <c r="N172" s="103">
        <f t="shared" si="205"/>
        <v>296</v>
      </c>
      <c r="O172" s="103">
        <f t="shared" si="205"/>
        <v>291</v>
      </c>
      <c r="P172" s="103">
        <f t="shared" si="205"/>
        <v>246</v>
      </c>
      <c r="Q172" s="103">
        <f t="shared" si="205"/>
        <v>284</v>
      </c>
      <c r="R172" s="103">
        <f t="shared" si="205"/>
        <v>206</v>
      </c>
      <c r="S172" s="103">
        <f t="shared" si="205"/>
        <v>284</v>
      </c>
      <c r="T172" s="103">
        <f t="shared" si="205"/>
        <v>289</v>
      </c>
      <c r="U172" s="103">
        <f t="shared" ref="U172:W172" si="206">U180+U187+U194+U201+U208+U215+U222+U229+U236</f>
        <v>252</v>
      </c>
      <c r="V172" s="103">
        <f t="shared" si="206"/>
        <v>291</v>
      </c>
      <c r="W172" s="103">
        <f t="shared" si="206"/>
        <v>263</v>
      </c>
      <c r="X172" s="103">
        <f t="shared" ref="X172" si="207">X180+X187+X194+X201+X208+X215+X222+X229+X236</f>
        <v>238</v>
      </c>
      <c r="Y172" s="103">
        <f t="shared" si="198"/>
        <v>266</v>
      </c>
      <c r="Z172" s="103">
        <f t="shared" si="199"/>
        <v>277</v>
      </c>
      <c r="AA172" s="103">
        <f t="shared" si="199"/>
        <v>211</v>
      </c>
    </row>
    <row r="173" spans="1:27" ht="15" customHeight="1">
      <c r="A173" s="135" t="s">
        <v>290</v>
      </c>
      <c r="B173" s="169"/>
      <c r="C173" s="18" t="s">
        <v>6</v>
      </c>
      <c r="D173" s="102">
        <f t="shared" si="193"/>
        <v>64</v>
      </c>
      <c r="E173" s="103">
        <f t="shared" si="193"/>
        <v>54</v>
      </c>
      <c r="F173" s="103">
        <f t="shared" si="193"/>
        <v>47</v>
      </c>
      <c r="G173" s="103">
        <f t="shared" si="193"/>
        <v>50</v>
      </c>
      <c r="H173" s="102">
        <f t="shared" si="193"/>
        <v>100</v>
      </c>
      <c r="I173" s="119">
        <f t="shared" ref="I173:K173" si="208">I181+I188+I195+I202+I209+I216+I223+I230+I237</f>
        <v>122</v>
      </c>
      <c r="J173" s="103">
        <f t="shared" si="208"/>
        <v>115</v>
      </c>
      <c r="K173" s="103">
        <f t="shared" si="208"/>
        <v>83</v>
      </c>
      <c r="L173" s="103">
        <f t="shared" ref="L173:T173" si="209">L181+L188+L195+L202+L209+L216+L223+L230+L237</f>
        <v>124</v>
      </c>
      <c r="M173" s="103">
        <f t="shared" si="209"/>
        <v>126</v>
      </c>
      <c r="N173" s="103">
        <f t="shared" si="209"/>
        <v>133</v>
      </c>
      <c r="O173" s="103">
        <f t="shared" si="209"/>
        <v>83</v>
      </c>
      <c r="P173" s="103">
        <f t="shared" si="209"/>
        <v>117</v>
      </c>
      <c r="Q173" s="103">
        <f t="shared" si="209"/>
        <v>97</v>
      </c>
      <c r="R173" s="103">
        <f t="shared" si="209"/>
        <v>67</v>
      </c>
      <c r="S173" s="103">
        <f t="shared" si="209"/>
        <v>112</v>
      </c>
      <c r="T173" s="103">
        <f t="shared" si="209"/>
        <v>91</v>
      </c>
      <c r="U173" s="103">
        <f t="shared" ref="U173:W173" si="210">U181+U188+U195+U202+U209+U216+U223+U230+U237</f>
        <v>111</v>
      </c>
      <c r="V173" s="103">
        <f t="shared" si="210"/>
        <v>113</v>
      </c>
      <c r="W173" s="103">
        <f t="shared" si="210"/>
        <v>84</v>
      </c>
      <c r="X173" s="103">
        <f t="shared" ref="X173" si="211">X181+X188+X195+X202+X209+X216+X223+X230+X237</f>
        <v>120</v>
      </c>
      <c r="Y173" s="103">
        <f t="shared" si="198"/>
        <v>73</v>
      </c>
      <c r="Z173" s="103">
        <f t="shared" si="199"/>
        <v>86</v>
      </c>
      <c r="AA173" s="103">
        <f t="shared" si="199"/>
        <v>84</v>
      </c>
    </row>
    <row r="174" spans="1:27" ht="15" customHeight="1">
      <c r="A174" s="135" t="s">
        <v>291</v>
      </c>
      <c r="B174" s="169"/>
      <c r="C174" s="18" t="s">
        <v>7</v>
      </c>
      <c r="D174" s="102">
        <f t="shared" si="193"/>
        <v>191</v>
      </c>
      <c r="E174" s="103">
        <f t="shared" si="193"/>
        <v>186</v>
      </c>
      <c r="F174" s="103">
        <f t="shared" si="193"/>
        <v>159</v>
      </c>
      <c r="G174" s="103">
        <f t="shared" si="193"/>
        <v>180</v>
      </c>
      <c r="H174" s="102">
        <f t="shared" si="193"/>
        <v>200</v>
      </c>
      <c r="I174" s="119">
        <f t="shared" ref="I174:K174" si="212">I182+I189+I196+I203+I210+I217+I224+I231+I238</f>
        <v>288</v>
      </c>
      <c r="J174" s="103">
        <f t="shared" si="212"/>
        <v>270</v>
      </c>
      <c r="K174" s="103">
        <f t="shared" si="212"/>
        <v>271</v>
      </c>
      <c r="L174" s="103">
        <f t="shared" ref="L174:T174" si="213">L182+L189+L196+L203+L210+L217+L224+L231+L238</f>
        <v>244</v>
      </c>
      <c r="M174" s="103">
        <f t="shared" si="213"/>
        <v>246</v>
      </c>
      <c r="N174" s="103">
        <f t="shared" si="213"/>
        <v>279</v>
      </c>
      <c r="O174" s="103">
        <f t="shared" si="213"/>
        <v>219</v>
      </c>
      <c r="P174" s="103">
        <f t="shared" si="213"/>
        <v>236</v>
      </c>
      <c r="Q174" s="103">
        <f t="shared" si="213"/>
        <v>244</v>
      </c>
      <c r="R174" s="103">
        <f t="shared" si="213"/>
        <v>204</v>
      </c>
      <c r="S174" s="103">
        <f t="shared" si="213"/>
        <v>232</v>
      </c>
      <c r="T174" s="103">
        <f t="shared" si="213"/>
        <v>223</v>
      </c>
      <c r="U174" s="103">
        <f t="shared" ref="U174:W174" si="214">U182+U189+U196+U203+U210+U217+U224+U231+U238</f>
        <v>223</v>
      </c>
      <c r="V174" s="103">
        <f t="shared" si="214"/>
        <v>222</v>
      </c>
      <c r="W174" s="103">
        <f t="shared" si="214"/>
        <v>245</v>
      </c>
      <c r="X174" s="103">
        <f t="shared" ref="X174" si="215">X182+X189+X196+X203+X210+X217+X224+X231+X238</f>
        <v>198</v>
      </c>
      <c r="Y174" s="103">
        <f t="shared" si="198"/>
        <v>187</v>
      </c>
      <c r="Z174" s="103">
        <f t="shared" si="199"/>
        <v>216</v>
      </c>
      <c r="AA174" s="103">
        <f t="shared" si="199"/>
        <v>197</v>
      </c>
    </row>
    <row r="175" spans="1:27" ht="15" customHeight="1">
      <c r="A175" s="135" t="s">
        <v>292</v>
      </c>
      <c r="B175" s="169"/>
      <c r="C175" s="18" t="s">
        <v>8</v>
      </c>
      <c r="D175" s="102">
        <f t="shared" si="193"/>
        <v>5</v>
      </c>
      <c r="E175" s="103">
        <f t="shared" si="193"/>
        <v>6</v>
      </c>
      <c r="F175" s="103">
        <f t="shared" si="193"/>
        <v>6</v>
      </c>
      <c r="G175" s="103">
        <f t="shared" si="193"/>
        <v>8</v>
      </c>
      <c r="H175" s="102">
        <f t="shared" si="193"/>
        <v>11</v>
      </c>
      <c r="I175" s="119">
        <f t="shared" ref="I175:K175" si="216">I183+I190+I197+I204+I211+I218+I225+I232+I239</f>
        <v>6</v>
      </c>
      <c r="J175" s="103">
        <f t="shared" si="216"/>
        <v>17</v>
      </c>
      <c r="K175" s="103">
        <f t="shared" si="216"/>
        <v>21</v>
      </c>
      <c r="L175" s="103">
        <f t="shared" ref="L175:T175" si="217">L183+L190+L197+L204+L211+L218+L225+L232+L239</f>
        <v>24</v>
      </c>
      <c r="M175" s="103">
        <f t="shared" si="217"/>
        <v>13</v>
      </c>
      <c r="N175" s="103">
        <f t="shared" si="217"/>
        <v>16</v>
      </c>
      <c r="O175" s="103">
        <f t="shared" si="217"/>
        <v>14</v>
      </c>
      <c r="P175" s="103">
        <f t="shared" si="217"/>
        <v>12</v>
      </c>
      <c r="Q175" s="103">
        <f t="shared" si="217"/>
        <v>7</v>
      </c>
      <c r="R175" s="103">
        <f t="shared" si="217"/>
        <v>6</v>
      </c>
      <c r="S175" s="103">
        <f t="shared" si="217"/>
        <v>26</v>
      </c>
      <c r="T175" s="103">
        <f t="shared" si="217"/>
        <v>30</v>
      </c>
      <c r="U175" s="103">
        <f t="shared" ref="U175:W175" si="218">U183+U190+U197+U204+U211+U218+U225+U232+U239</f>
        <v>30</v>
      </c>
      <c r="V175" s="103">
        <f t="shared" si="218"/>
        <v>30</v>
      </c>
      <c r="W175" s="103">
        <f t="shared" si="218"/>
        <v>25</v>
      </c>
      <c r="X175" s="103">
        <f t="shared" ref="X175" si="219">X183+X190+X197+X204+X211+X218+X225+X232+X239</f>
        <v>24</v>
      </c>
      <c r="Y175" s="103">
        <f t="shared" si="198"/>
        <v>20</v>
      </c>
      <c r="Z175" s="103">
        <f t="shared" si="199"/>
        <v>15</v>
      </c>
      <c r="AA175" s="103">
        <f t="shared" si="199"/>
        <v>7</v>
      </c>
    </row>
    <row r="176" spans="1:27" ht="15" customHeight="1" collapsed="1">
      <c r="B176" s="169"/>
      <c r="C176" s="27" t="s">
        <v>10</v>
      </c>
      <c r="D176" s="106"/>
      <c r="E176" s="107"/>
      <c r="F176" s="107"/>
      <c r="G176" s="107"/>
      <c r="H176" s="107"/>
      <c r="I176" s="107"/>
      <c r="J176" s="107"/>
      <c r="K176" s="107"/>
      <c r="L176" s="107"/>
      <c r="M176" s="107"/>
      <c r="N176" s="107"/>
      <c r="O176" s="107"/>
      <c r="P176" s="107"/>
      <c r="Q176" s="107"/>
      <c r="R176" s="107"/>
      <c r="S176" s="107"/>
      <c r="T176" s="107"/>
      <c r="U176" s="107"/>
      <c r="V176" s="107"/>
      <c r="W176" s="107"/>
      <c r="X176" s="107"/>
      <c r="Y176" s="107"/>
      <c r="Z176" s="107"/>
      <c r="AA176" s="107"/>
    </row>
    <row r="177" spans="1:27" ht="15" hidden="1" customHeight="1" outlineLevel="1" collapsed="1">
      <c r="B177" s="169" t="s">
        <v>44</v>
      </c>
      <c r="C177" s="24" t="s">
        <v>45</v>
      </c>
      <c r="D177" s="106"/>
      <c r="E177" s="107"/>
      <c r="F177" s="107"/>
      <c r="G177" s="107"/>
      <c r="H177" s="107"/>
      <c r="I177" s="107"/>
      <c r="J177" s="107"/>
      <c r="K177" s="107"/>
      <c r="L177" s="107"/>
      <c r="M177" s="107"/>
      <c r="N177" s="107"/>
      <c r="O177" s="107"/>
      <c r="P177" s="107"/>
      <c r="Q177" s="107"/>
      <c r="R177" s="107"/>
      <c r="S177" s="107"/>
      <c r="T177" s="107"/>
      <c r="U177" s="107"/>
      <c r="V177" s="107"/>
      <c r="W177" s="107"/>
      <c r="X177" s="107"/>
      <c r="Y177" s="107"/>
      <c r="Z177" s="107"/>
      <c r="AA177" s="107"/>
    </row>
    <row r="178" spans="1:27" ht="15" hidden="1" customHeight="1" outlineLevel="2">
      <c r="A178" s="135" t="s">
        <v>293</v>
      </c>
      <c r="B178" s="169"/>
      <c r="C178" s="15" t="s">
        <v>3</v>
      </c>
      <c r="D178" s="108">
        <v>272</v>
      </c>
      <c r="E178" s="109">
        <v>262</v>
      </c>
      <c r="F178" s="109">
        <v>218</v>
      </c>
      <c r="G178" s="109">
        <v>189</v>
      </c>
      <c r="H178" s="145">
        <v>266</v>
      </c>
      <c r="I178" s="109">
        <v>261</v>
      </c>
      <c r="J178" s="109">
        <v>250</v>
      </c>
      <c r="K178" s="109">
        <v>210</v>
      </c>
      <c r="L178" s="109">
        <v>241</v>
      </c>
      <c r="M178" s="109">
        <v>256</v>
      </c>
      <c r="N178" s="109">
        <v>250</v>
      </c>
      <c r="O178" s="109">
        <v>261</v>
      </c>
      <c r="P178" s="109">
        <v>244</v>
      </c>
      <c r="Q178" s="109">
        <v>249</v>
      </c>
      <c r="R178" s="109">
        <v>191</v>
      </c>
      <c r="S178" s="109">
        <v>264</v>
      </c>
      <c r="T178" s="145">
        <v>230</v>
      </c>
      <c r="U178" s="226">
        <v>247</v>
      </c>
      <c r="V178" s="120">
        <v>263</v>
      </c>
      <c r="W178" s="109">
        <v>236</v>
      </c>
      <c r="X178" s="109">
        <v>246</v>
      </c>
      <c r="Y178" s="109">
        <v>262</v>
      </c>
      <c r="Z178" s="109">
        <v>297</v>
      </c>
      <c r="AA178" s="109">
        <v>190</v>
      </c>
    </row>
    <row r="179" spans="1:27" ht="15" hidden="1" customHeight="1" outlineLevel="2">
      <c r="A179" s="135" t="s">
        <v>294</v>
      </c>
      <c r="B179" s="169"/>
      <c r="C179" s="17" t="s">
        <v>4</v>
      </c>
      <c r="D179" s="108">
        <v>27</v>
      </c>
      <c r="E179" s="109">
        <v>24</v>
      </c>
      <c r="F179" s="109">
        <v>24</v>
      </c>
      <c r="G179" s="109">
        <v>19</v>
      </c>
      <c r="H179" s="145">
        <v>17</v>
      </c>
      <c r="I179" s="109">
        <v>27</v>
      </c>
      <c r="J179" s="109">
        <v>19</v>
      </c>
      <c r="K179" s="109">
        <v>18</v>
      </c>
      <c r="L179" s="109">
        <v>16</v>
      </c>
      <c r="M179" s="109">
        <v>22</v>
      </c>
      <c r="N179" s="109">
        <v>29</v>
      </c>
      <c r="O179" s="109">
        <v>26</v>
      </c>
      <c r="P179" s="109">
        <v>23</v>
      </c>
      <c r="Q179" s="109">
        <v>19</v>
      </c>
      <c r="R179" s="109">
        <v>17</v>
      </c>
      <c r="S179" s="109">
        <v>27</v>
      </c>
      <c r="T179" s="145">
        <v>27</v>
      </c>
      <c r="U179" s="226">
        <v>21</v>
      </c>
      <c r="V179" s="120">
        <v>28</v>
      </c>
      <c r="W179" s="109">
        <v>28</v>
      </c>
      <c r="X179" s="109">
        <v>25</v>
      </c>
      <c r="Y179" s="109">
        <v>21</v>
      </c>
      <c r="Z179" s="109">
        <v>32</v>
      </c>
      <c r="AA179" s="109">
        <v>14</v>
      </c>
    </row>
    <row r="180" spans="1:27" ht="15" hidden="1" customHeight="1" outlineLevel="2">
      <c r="A180" s="135" t="s">
        <v>295</v>
      </c>
      <c r="B180" s="169"/>
      <c r="C180" s="18" t="s">
        <v>5</v>
      </c>
      <c r="D180" s="108">
        <v>16</v>
      </c>
      <c r="E180" s="109">
        <v>12</v>
      </c>
      <c r="F180" s="109">
        <v>14</v>
      </c>
      <c r="G180" s="109">
        <v>10</v>
      </c>
      <c r="H180" s="145">
        <v>8</v>
      </c>
      <c r="I180" s="109">
        <v>16</v>
      </c>
      <c r="J180" s="109">
        <v>5</v>
      </c>
      <c r="K180" s="109">
        <v>8</v>
      </c>
      <c r="L180" s="109">
        <v>8</v>
      </c>
      <c r="M180" s="109">
        <v>11</v>
      </c>
      <c r="N180" s="109">
        <v>12</v>
      </c>
      <c r="O180" s="109">
        <v>9</v>
      </c>
      <c r="P180" s="109">
        <v>12</v>
      </c>
      <c r="Q180" s="109">
        <v>10</v>
      </c>
      <c r="R180" s="109">
        <v>10</v>
      </c>
      <c r="S180" s="109">
        <v>15</v>
      </c>
      <c r="T180" s="145">
        <v>13</v>
      </c>
      <c r="U180" s="226">
        <v>9</v>
      </c>
      <c r="V180" s="120">
        <v>17</v>
      </c>
      <c r="W180" s="109">
        <v>14</v>
      </c>
      <c r="X180" s="109">
        <v>21</v>
      </c>
      <c r="Y180" s="109">
        <v>17</v>
      </c>
      <c r="Z180" s="109">
        <v>13</v>
      </c>
      <c r="AA180" s="109">
        <v>8</v>
      </c>
    </row>
    <row r="181" spans="1:27" ht="15" hidden="1" customHeight="1" outlineLevel="2">
      <c r="A181" s="135" t="s">
        <v>296</v>
      </c>
      <c r="B181" s="169"/>
      <c r="C181" s="18" t="s">
        <v>6</v>
      </c>
      <c r="D181" s="108">
        <v>0</v>
      </c>
      <c r="E181" s="109">
        <v>1</v>
      </c>
      <c r="F181" s="109">
        <v>3</v>
      </c>
      <c r="G181" s="109">
        <v>1</v>
      </c>
      <c r="H181" s="145">
        <v>0</v>
      </c>
      <c r="I181" s="109">
        <v>1</v>
      </c>
      <c r="J181" s="109">
        <v>0</v>
      </c>
      <c r="K181" s="109">
        <v>1</v>
      </c>
      <c r="L181" s="109">
        <v>0</v>
      </c>
      <c r="M181" s="109">
        <v>1</v>
      </c>
      <c r="N181" s="109">
        <v>0</v>
      </c>
      <c r="O181" s="109">
        <v>0</v>
      </c>
      <c r="P181" s="109">
        <v>1</v>
      </c>
      <c r="Q181" s="109">
        <v>0</v>
      </c>
      <c r="R181" s="109">
        <v>0</v>
      </c>
      <c r="S181" s="109">
        <v>0</v>
      </c>
      <c r="T181" s="145">
        <v>0</v>
      </c>
      <c r="U181" s="226">
        <v>0</v>
      </c>
      <c r="V181" s="120">
        <v>1</v>
      </c>
      <c r="W181" s="109">
        <v>1</v>
      </c>
      <c r="X181" s="109">
        <v>0</v>
      </c>
      <c r="Y181" s="109">
        <v>0</v>
      </c>
      <c r="Z181" s="109">
        <v>9</v>
      </c>
      <c r="AA181" s="109">
        <v>0</v>
      </c>
    </row>
    <row r="182" spans="1:27" ht="15" hidden="1" customHeight="1" outlineLevel="2">
      <c r="A182" s="135" t="s">
        <v>297</v>
      </c>
      <c r="B182" s="169"/>
      <c r="C182" s="18" t="s">
        <v>7</v>
      </c>
      <c r="D182" s="108">
        <v>11</v>
      </c>
      <c r="E182" s="109">
        <v>11</v>
      </c>
      <c r="F182" s="109">
        <v>7</v>
      </c>
      <c r="G182" s="109">
        <v>7</v>
      </c>
      <c r="H182" s="145">
        <v>9</v>
      </c>
      <c r="I182" s="109">
        <v>10</v>
      </c>
      <c r="J182" s="109">
        <v>14</v>
      </c>
      <c r="K182" s="109">
        <v>9</v>
      </c>
      <c r="L182" s="109">
        <v>7</v>
      </c>
      <c r="M182" s="109">
        <v>10</v>
      </c>
      <c r="N182" s="109">
        <v>12</v>
      </c>
      <c r="O182" s="109">
        <v>16</v>
      </c>
      <c r="P182" s="109">
        <v>10</v>
      </c>
      <c r="Q182" s="109">
        <v>9</v>
      </c>
      <c r="R182" s="109">
        <v>7</v>
      </c>
      <c r="S182" s="109">
        <v>12</v>
      </c>
      <c r="T182" s="145">
        <v>14</v>
      </c>
      <c r="U182" s="226">
        <v>9</v>
      </c>
      <c r="V182" s="120">
        <v>10</v>
      </c>
      <c r="W182" s="109">
        <v>13</v>
      </c>
      <c r="X182" s="109">
        <v>4</v>
      </c>
      <c r="Y182" s="109">
        <v>4</v>
      </c>
      <c r="Z182" s="109">
        <v>10</v>
      </c>
      <c r="AA182" s="109">
        <v>6</v>
      </c>
    </row>
    <row r="183" spans="1:27" ht="15" hidden="1" customHeight="1" outlineLevel="2">
      <c r="A183" s="135" t="s">
        <v>298</v>
      </c>
      <c r="B183" s="169"/>
      <c r="C183" s="18" t="s">
        <v>8</v>
      </c>
      <c r="D183" s="108">
        <v>0</v>
      </c>
      <c r="E183" s="109">
        <v>0</v>
      </c>
      <c r="F183" s="109">
        <v>0</v>
      </c>
      <c r="G183" s="109">
        <v>1</v>
      </c>
      <c r="H183" s="145">
        <v>0</v>
      </c>
      <c r="I183" s="109">
        <v>0</v>
      </c>
      <c r="J183" s="109">
        <v>0</v>
      </c>
      <c r="K183" s="109">
        <v>0</v>
      </c>
      <c r="L183" s="109">
        <v>1</v>
      </c>
      <c r="M183" s="109">
        <v>0</v>
      </c>
      <c r="N183" s="109">
        <v>5</v>
      </c>
      <c r="O183" s="109">
        <v>1</v>
      </c>
      <c r="P183" s="109">
        <v>0</v>
      </c>
      <c r="Q183" s="109">
        <v>0</v>
      </c>
      <c r="R183" s="109">
        <v>0</v>
      </c>
      <c r="S183" s="109">
        <v>0</v>
      </c>
      <c r="T183" s="145">
        <v>0</v>
      </c>
      <c r="U183" s="226">
        <v>3</v>
      </c>
      <c r="V183" s="120">
        <v>0</v>
      </c>
      <c r="W183" s="109">
        <v>0</v>
      </c>
      <c r="X183" s="109">
        <v>0</v>
      </c>
      <c r="Y183" s="109">
        <v>0</v>
      </c>
      <c r="Z183" s="109">
        <v>0</v>
      </c>
      <c r="AA183" s="109">
        <v>0</v>
      </c>
    </row>
    <row r="184" spans="1:27" ht="15" hidden="1" customHeight="1" outlineLevel="1" collapsed="1">
      <c r="B184" s="169" t="s">
        <v>46</v>
      </c>
      <c r="C184" s="24" t="s">
        <v>47</v>
      </c>
      <c r="D184" s="106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7"/>
      <c r="U184" s="107"/>
      <c r="V184" s="107"/>
      <c r="W184" s="107"/>
      <c r="X184" s="107"/>
      <c r="Y184" s="107"/>
      <c r="Z184" s="107"/>
      <c r="AA184" s="107"/>
    </row>
    <row r="185" spans="1:27" ht="15" hidden="1" customHeight="1" outlineLevel="2">
      <c r="A185" s="135" t="s">
        <v>299</v>
      </c>
      <c r="B185" s="169"/>
      <c r="C185" s="15" t="s">
        <v>3</v>
      </c>
      <c r="D185" s="108">
        <v>397</v>
      </c>
      <c r="E185" s="109">
        <v>501</v>
      </c>
      <c r="F185" s="109">
        <v>381</v>
      </c>
      <c r="G185" s="109">
        <v>455</v>
      </c>
      <c r="H185" s="145">
        <v>456</v>
      </c>
      <c r="I185" s="109">
        <v>522</v>
      </c>
      <c r="J185" s="109">
        <v>519</v>
      </c>
      <c r="K185" s="109">
        <v>478</v>
      </c>
      <c r="L185" s="109">
        <v>512</v>
      </c>
      <c r="M185" s="109">
        <v>512</v>
      </c>
      <c r="N185" s="109">
        <v>535</v>
      </c>
      <c r="O185" s="109">
        <v>523</v>
      </c>
      <c r="P185" s="109">
        <v>570</v>
      </c>
      <c r="Q185" s="109">
        <v>566</v>
      </c>
      <c r="R185" s="109">
        <v>436</v>
      </c>
      <c r="S185" s="109">
        <v>416</v>
      </c>
      <c r="T185" s="145">
        <v>451</v>
      </c>
      <c r="U185" s="226">
        <v>463</v>
      </c>
      <c r="V185" s="120">
        <v>477</v>
      </c>
      <c r="W185" s="109">
        <v>342</v>
      </c>
      <c r="X185" s="109">
        <v>429</v>
      </c>
      <c r="Y185" s="109">
        <v>449</v>
      </c>
      <c r="Z185" s="109">
        <v>504</v>
      </c>
      <c r="AA185" s="109">
        <v>310</v>
      </c>
    </row>
    <row r="186" spans="1:27" ht="15" hidden="1" customHeight="1" outlineLevel="2">
      <c r="A186" s="135" t="s">
        <v>300</v>
      </c>
      <c r="B186" s="169"/>
      <c r="C186" s="17" t="s">
        <v>4</v>
      </c>
      <c r="D186" s="108">
        <v>33</v>
      </c>
      <c r="E186" s="109">
        <v>29</v>
      </c>
      <c r="F186" s="109">
        <v>20</v>
      </c>
      <c r="G186" s="109">
        <v>35</v>
      </c>
      <c r="H186" s="145">
        <v>35</v>
      </c>
      <c r="I186" s="109">
        <v>50</v>
      </c>
      <c r="J186" s="109">
        <v>46</v>
      </c>
      <c r="K186" s="109">
        <v>60</v>
      </c>
      <c r="L186" s="109">
        <v>59</v>
      </c>
      <c r="M186" s="109">
        <v>40</v>
      </c>
      <c r="N186" s="109">
        <v>43</v>
      </c>
      <c r="O186" s="109">
        <v>44</v>
      </c>
      <c r="P186" s="109">
        <v>48</v>
      </c>
      <c r="Q186" s="109">
        <v>47</v>
      </c>
      <c r="R186" s="109">
        <v>43</v>
      </c>
      <c r="S186" s="109">
        <v>20</v>
      </c>
      <c r="T186" s="145">
        <v>57</v>
      </c>
      <c r="U186" s="226">
        <v>38</v>
      </c>
      <c r="V186" s="120">
        <v>34</v>
      </c>
      <c r="W186" s="109">
        <v>36</v>
      </c>
      <c r="X186" s="109">
        <v>34</v>
      </c>
      <c r="Y186" s="109">
        <v>39</v>
      </c>
      <c r="Z186" s="109">
        <v>49</v>
      </c>
      <c r="AA186" s="109">
        <v>23</v>
      </c>
    </row>
    <row r="187" spans="1:27" ht="15" hidden="1" customHeight="1" outlineLevel="2">
      <c r="A187" s="135" t="s">
        <v>301</v>
      </c>
      <c r="B187" s="169"/>
      <c r="C187" s="18" t="s">
        <v>5</v>
      </c>
      <c r="D187" s="108">
        <v>15</v>
      </c>
      <c r="E187" s="109">
        <v>12</v>
      </c>
      <c r="F187" s="109">
        <v>12</v>
      </c>
      <c r="G187" s="109">
        <v>17</v>
      </c>
      <c r="H187" s="145">
        <v>13</v>
      </c>
      <c r="I187" s="109">
        <v>21</v>
      </c>
      <c r="J187" s="109">
        <v>20</v>
      </c>
      <c r="K187" s="109">
        <v>19</v>
      </c>
      <c r="L187" s="109">
        <v>28</v>
      </c>
      <c r="M187" s="109">
        <v>15</v>
      </c>
      <c r="N187" s="109">
        <v>16</v>
      </c>
      <c r="O187" s="109">
        <v>14</v>
      </c>
      <c r="P187" s="109">
        <v>14</v>
      </c>
      <c r="Q187" s="109">
        <v>22</v>
      </c>
      <c r="R187" s="109">
        <v>20</v>
      </c>
      <c r="S187" s="109">
        <v>6</v>
      </c>
      <c r="T187" s="145">
        <v>23</v>
      </c>
      <c r="U187" s="226">
        <v>21</v>
      </c>
      <c r="V187" s="120">
        <v>17</v>
      </c>
      <c r="W187" s="109">
        <v>20</v>
      </c>
      <c r="X187" s="109">
        <v>14</v>
      </c>
      <c r="Y187" s="109">
        <v>22</v>
      </c>
      <c r="Z187" s="109">
        <v>20</v>
      </c>
      <c r="AA187" s="109">
        <v>9</v>
      </c>
    </row>
    <row r="188" spans="1:27" ht="15" hidden="1" customHeight="1" outlineLevel="2">
      <c r="A188" s="135" t="s">
        <v>302</v>
      </c>
      <c r="B188" s="169"/>
      <c r="C188" s="18" t="s">
        <v>6</v>
      </c>
      <c r="D188" s="108">
        <v>0</v>
      </c>
      <c r="E188" s="109">
        <v>0</v>
      </c>
      <c r="F188" s="109">
        <v>1</v>
      </c>
      <c r="G188" s="109">
        <v>0</v>
      </c>
      <c r="H188" s="145">
        <v>5</v>
      </c>
      <c r="I188" s="109">
        <v>4</v>
      </c>
      <c r="J188" s="109">
        <v>3</v>
      </c>
      <c r="K188" s="109">
        <v>9</v>
      </c>
      <c r="L188" s="109">
        <v>4</v>
      </c>
      <c r="M188" s="109">
        <v>2</v>
      </c>
      <c r="N188" s="109">
        <v>8</v>
      </c>
      <c r="O188" s="109">
        <v>4</v>
      </c>
      <c r="P188" s="109">
        <v>6</v>
      </c>
      <c r="Q188" s="109">
        <v>1</v>
      </c>
      <c r="R188" s="109">
        <v>0</v>
      </c>
      <c r="S188" s="109">
        <v>3</v>
      </c>
      <c r="T188" s="145">
        <v>2</v>
      </c>
      <c r="U188" s="226">
        <v>3</v>
      </c>
      <c r="V188" s="120">
        <v>1</v>
      </c>
      <c r="W188" s="109">
        <v>6</v>
      </c>
      <c r="X188" s="109">
        <v>4</v>
      </c>
      <c r="Y188" s="109">
        <v>2</v>
      </c>
      <c r="Z188" s="109">
        <v>6</v>
      </c>
      <c r="AA188" s="109">
        <v>1</v>
      </c>
    </row>
    <row r="189" spans="1:27" ht="15" hidden="1" customHeight="1" outlineLevel="2">
      <c r="A189" s="135" t="s">
        <v>303</v>
      </c>
      <c r="B189" s="169"/>
      <c r="C189" s="18" t="s">
        <v>7</v>
      </c>
      <c r="D189" s="108">
        <v>16</v>
      </c>
      <c r="E189" s="109">
        <v>17</v>
      </c>
      <c r="F189" s="109">
        <v>7</v>
      </c>
      <c r="G189" s="109">
        <v>18</v>
      </c>
      <c r="H189" s="145">
        <v>17</v>
      </c>
      <c r="I189" s="109">
        <v>25</v>
      </c>
      <c r="J189" s="109">
        <v>22</v>
      </c>
      <c r="K189" s="109">
        <v>24</v>
      </c>
      <c r="L189" s="109">
        <v>26</v>
      </c>
      <c r="M189" s="109">
        <v>21</v>
      </c>
      <c r="N189" s="109">
        <v>16</v>
      </c>
      <c r="O189" s="109">
        <v>18</v>
      </c>
      <c r="P189" s="109">
        <v>26</v>
      </c>
      <c r="Q189" s="109">
        <v>23</v>
      </c>
      <c r="R189" s="109">
        <v>23</v>
      </c>
      <c r="S189" s="109">
        <v>10</v>
      </c>
      <c r="T189" s="145">
        <v>9</v>
      </c>
      <c r="U189" s="226">
        <v>12</v>
      </c>
      <c r="V189" s="120">
        <v>16</v>
      </c>
      <c r="W189" s="109">
        <v>10</v>
      </c>
      <c r="X189" s="109">
        <v>15</v>
      </c>
      <c r="Y189" s="109">
        <v>14</v>
      </c>
      <c r="Z189" s="109">
        <v>19</v>
      </c>
      <c r="AA189" s="109">
        <v>13</v>
      </c>
    </row>
    <row r="190" spans="1:27" ht="15" hidden="1" customHeight="1" outlineLevel="2">
      <c r="A190" s="135" t="s">
        <v>304</v>
      </c>
      <c r="B190" s="169"/>
      <c r="C190" s="18" t="s">
        <v>8</v>
      </c>
      <c r="D190" s="108">
        <v>2</v>
      </c>
      <c r="E190" s="109">
        <v>0</v>
      </c>
      <c r="F190" s="109">
        <v>0</v>
      </c>
      <c r="G190" s="109">
        <v>0</v>
      </c>
      <c r="H190" s="145">
        <v>0</v>
      </c>
      <c r="I190" s="109">
        <v>0</v>
      </c>
      <c r="J190" s="109">
        <v>1</v>
      </c>
      <c r="K190" s="109">
        <v>8</v>
      </c>
      <c r="L190" s="109">
        <v>1</v>
      </c>
      <c r="M190" s="109">
        <v>2</v>
      </c>
      <c r="N190" s="109">
        <v>3</v>
      </c>
      <c r="O190" s="109">
        <v>8</v>
      </c>
      <c r="P190" s="109">
        <v>2</v>
      </c>
      <c r="Q190" s="109">
        <v>1</v>
      </c>
      <c r="R190" s="109">
        <v>0</v>
      </c>
      <c r="S190" s="109">
        <v>1</v>
      </c>
      <c r="T190" s="145">
        <v>23</v>
      </c>
      <c r="U190" s="226">
        <v>2</v>
      </c>
      <c r="V190" s="120">
        <v>0</v>
      </c>
      <c r="W190" s="109">
        <v>0</v>
      </c>
      <c r="X190" s="109">
        <v>1</v>
      </c>
      <c r="Y190" s="109">
        <v>1</v>
      </c>
      <c r="Z190" s="109">
        <v>4</v>
      </c>
      <c r="AA190" s="109">
        <v>0</v>
      </c>
    </row>
    <row r="191" spans="1:27" ht="15" hidden="1" customHeight="1" outlineLevel="1" collapsed="1">
      <c r="B191" s="169" t="s">
        <v>48</v>
      </c>
      <c r="C191" s="24" t="s">
        <v>49</v>
      </c>
      <c r="D191" s="106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</row>
    <row r="192" spans="1:27" ht="15" hidden="1" customHeight="1" outlineLevel="2">
      <c r="A192" s="135" t="s">
        <v>305</v>
      </c>
      <c r="B192" s="169"/>
      <c r="C192" s="15" t="s">
        <v>3</v>
      </c>
      <c r="D192" s="108">
        <v>821</v>
      </c>
      <c r="E192" s="109">
        <v>905</v>
      </c>
      <c r="F192" s="109">
        <v>826</v>
      </c>
      <c r="G192" s="109">
        <v>739</v>
      </c>
      <c r="H192" s="145">
        <v>815</v>
      </c>
      <c r="I192" s="109">
        <v>1045</v>
      </c>
      <c r="J192" s="109">
        <v>1072</v>
      </c>
      <c r="K192" s="109">
        <v>993</v>
      </c>
      <c r="L192" s="109">
        <v>889</v>
      </c>
      <c r="M192" s="109">
        <v>1029</v>
      </c>
      <c r="N192" s="109">
        <v>1000</v>
      </c>
      <c r="O192" s="109">
        <v>877</v>
      </c>
      <c r="P192" s="109">
        <v>867</v>
      </c>
      <c r="Q192" s="109">
        <v>931</v>
      </c>
      <c r="R192" s="109">
        <v>743</v>
      </c>
      <c r="S192" s="109">
        <v>825</v>
      </c>
      <c r="T192" s="145">
        <v>870</v>
      </c>
      <c r="U192" s="226">
        <v>886</v>
      </c>
      <c r="V192" s="120">
        <v>988</v>
      </c>
      <c r="W192" s="109">
        <v>813</v>
      </c>
      <c r="X192" s="109">
        <v>871</v>
      </c>
      <c r="Y192" s="109">
        <v>817</v>
      </c>
      <c r="Z192" s="109">
        <v>982</v>
      </c>
      <c r="AA192" s="109">
        <v>671</v>
      </c>
    </row>
    <row r="193" spans="1:27" ht="15" hidden="1" customHeight="1" outlineLevel="2">
      <c r="A193" s="135" t="s">
        <v>306</v>
      </c>
      <c r="B193" s="169"/>
      <c r="C193" s="17" t="s">
        <v>4</v>
      </c>
      <c r="D193" s="108">
        <v>60</v>
      </c>
      <c r="E193" s="109">
        <v>61</v>
      </c>
      <c r="F193" s="109">
        <v>58</v>
      </c>
      <c r="G193" s="109">
        <v>46</v>
      </c>
      <c r="H193" s="145">
        <v>54</v>
      </c>
      <c r="I193" s="109">
        <v>96</v>
      </c>
      <c r="J193" s="109">
        <v>88</v>
      </c>
      <c r="K193" s="109">
        <v>80</v>
      </c>
      <c r="L193" s="109">
        <v>79</v>
      </c>
      <c r="M193" s="109">
        <v>96</v>
      </c>
      <c r="N193" s="109">
        <v>86</v>
      </c>
      <c r="O193" s="109">
        <v>66</v>
      </c>
      <c r="P193" s="109">
        <v>77</v>
      </c>
      <c r="Q193" s="109">
        <v>82</v>
      </c>
      <c r="R193" s="109">
        <v>55</v>
      </c>
      <c r="S193" s="109">
        <v>106</v>
      </c>
      <c r="T193" s="145">
        <v>77</v>
      </c>
      <c r="U193" s="226">
        <v>86</v>
      </c>
      <c r="V193" s="120">
        <v>93</v>
      </c>
      <c r="W193" s="109">
        <v>84</v>
      </c>
      <c r="X193" s="109">
        <v>89</v>
      </c>
      <c r="Y193" s="109">
        <v>64</v>
      </c>
      <c r="Z193" s="109">
        <v>79</v>
      </c>
      <c r="AA193" s="109">
        <v>77</v>
      </c>
    </row>
    <row r="194" spans="1:27" ht="15" hidden="1" customHeight="1" outlineLevel="2">
      <c r="A194" s="135" t="s">
        <v>307</v>
      </c>
      <c r="B194" s="169"/>
      <c r="C194" s="18" t="s">
        <v>5</v>
      </c>
      <c r="D194" s="108">
        <v>25</v>
      </c>
      <c r="E194" s="109">
        <v>25</v>
      </c>
      <c r="F194" s="109">
        <v>22</v>
      </c>
      <c r="G194" s="109">
        <v>21</v>
      </c>
      <c r="H194" s="145">
        <v>15</v>
      </c>
      <c r="I194" s="109">
        <v>34</v>
      </c>
      <c r="J194" s="109">
        <v>29</v>
      </c>
      <c r="K194" s="109">
        <v>38</v>
      </c>
      <c r="L194" s="109">
        <v>31</v>
      </c>
      <c r="M194" s="109">
        <v>39</v>
      </c>
      <c r="N194" s="109">
        <v>42</v>
      </c>
      <c r="O194" s="109">
        <v>33</v>
      </c>
      <c r="P194" s="109">
        <v>29</v>
      </c>
      <c r="Q194" s="109">
        <v>27</v>
      </c>
      <c r="R194" s="109">
        <v>25</v>
      </c>
      <c r="S194" s="109">
        <v>52</v>
      </c>
      <c r="T194" s="145">
        <v>32</v>
      </c>
      <c r="U194" s="226">
        <v>22</v>
      </c>
      <c r="V194" s="120">
        <v>34</v>
      </c>
      <c r="W194" s="109">
        <v>36</v>
      </c>
      <c r="X194" s="109">
        <v>36</v>
      </c>
      <c r="Y194" s="109">
        <v>34</v>
      </c>
      <c r="Z194" s="109">
        <v>31</v>
      </c>
      <c r="AA194" s="109">
        <v>29</v>
      </c>
    </row>
    <row r="195" spans="1:27" ht="15" hidden="1" customHeight="1" outlineLevel="2">
      <c r="A195" s="135" t="s">
        <v>308</v>
      </c>
      <c r="B195" s="169"/>
      <c r="C195" s="18" t="s">
        <v>6</v>
      </c>
      <c r="D195" s="108">
        <v>10</v>
      </c>
      <c r="E195" s="109">
        <v>9</v>
      </c>
      <c r="F195" s="109">
        <v>7</v>
      </c>
      <c r="G195" s="109">
        <v>4</v>
      </c>
      <c r="H195" s="145">
        <v>17</v>
      </c>
      <c r="I195" s="109">
        <v>22</v>
      </c>
      <c r="J195" s="109">
        <v>14</v>
      </c>
      <c r="K195" s="109">
        <v>7</v>
      </c>
      <c r="L195" s="109">
        <v>10</v>
      </c>
      <c r="M195" s="109">
        <v>25</v>
      </c>
      <c r="N195" s="109">
        <v>7</v>
      </c>
      <c r="O195" s="109">
        <v>9</v>
      </c>
      <c r="P195" s="109">
        <v>24</v>
      </c>
      <c r="Q195" s="109">
        <v>13</v>
      </c>
      <c r="R195" s="109">
        <v>9</v>
      </c>
      <c r="S195" s="109">
        <v>31</v>
      </c>
      <c r="T195" s="145">
        <v>11</v>
      </c>
      <c r="U195" s="226">
        <v>29</v>
      </c>
      <c r="V195" s="120">
        <v>24</v>
      </c>
      <c r="W195" s="109">
        <v>14</v>
      </c>
      <c r="X195" s="109">
        <v>3</v>
      </c>
      <c r="Y195" s="109">
        <v>8</v>
      </c>
      <c r="Z195" s="109">
        <v>15</v>
      </c>
      <c r="AA195" s="109">
        <v>14</v>
      </c>
    </row>
    <row r="196" spans="1:27" ht="15" hidden="1" customHeight="1" outlineLevel="2">
      <c r="A196" s="135" t="s">
        <v>309</v>
      </c>
      <c r="B196" s="169"/>
      <c r="C196" s="18" t="s">
        <v>7</v>
      </c>
      <c r="D196" s="108">
        <v>24</v>
      </c>
      <c r="E196" s="109">
        <v>24</v>
      </c>
      <c r="F196" s="109">
        <v>28</v>
      </c>
      <c r="G196" s="109">
        <v>20</v>
      </c>
      <c r="H196" s="145">
        <v>20</v>
      </c>
      <c r="I196" s="109">
        <v>36</v>
      </c>
      <c r="J196" s="109">
        <v>42</v>
      </c>
      <c r="K196" s="109">
        <v>33</v>
      </c>
      <c r="L196" s="109">
        <v>36</v>
      </c>
      <c r="M196" s="109">
        <v>31</v>
      </c>
      <c r="N196" s="109">
        <v>37</v>
      </c>
      <c r="O196" s="109">
        <v>24</v>
      </c>
      <c r="P196" s="109">
        <v>24</v>
      </c>
      <c r="Q196" s="109">
        <v>41</v>
      </c>
      <c r="R196" s="109">
        <v>19</v>
      </c>
      <c r="S196" s="109">
        <v>20</v>
      </c>
      <c r="T196" s="145">
        <v>33</v>
      </c>
      <c r="U196" s="226">
        <v>33</v>
      </c>
      <c r="V196" s="120">
        <v>33</v>
      </c>
      <c r="W196" s="109">
        <v>29</v>
      </c>
      <c r="X196" s="109">
        <v>46</v>
      </c>
      <c r="Y196" s="109">
        <v>21</v>
      </c>
      <c r="Z196" s="109">
        <v>32</v>
      </c>
      <c r="AA196" s="109">
        <v>32</v>
      </c>
    </row>
    <row r="197" spans="1:27" ht="15" hidden="1" customHeight="1" outlineLevel="2">
      <c r="A197" s="135" t="s">
        <v>310</v>
      </c>
      <c r="B197" s="169"/>
      <c r="C197" s="18" t="s">
        <v>8</v>
      </c>
      <c r="D197" s="108">
        <v>1</v>
      </c>
      <c r="E197" s="109">
        <v>3</v>
      </c>
      <c r="F197" s="109">
        <v>1</v>
      </c>
      <c r="G197" s="109">
        <v>1</v>
      </c>
      <c r="H197" s="145">
        <v>2</v>
      </c>
      <c r="I197" s="109">
        <v>4</v>
      </c>
      <c r="J197" s="109">
        <v>3</v>
      </c>
      <c r="K197" s="109">
        <v>2</v>
      </c>
      <c r="L197" s="109">
        <v>2</v>
      </c>
      <c r="M197" s="109">
        <v>1</v>
      </c>
      <c r="N197" s="109">
        <v>0</v>
      </c>
      <c r="O197" s="109">
        <v>0</v>
      </c>
      <c r="P197" s="109">
        <v>0</v>
      </c>
      <c r="Q197" s="109">
        <v>1</v>
      </c>
      <c r="R197" s="109">
        <v>2</v>
      </c>
      <c r="S197" s="109">
        <v>3</v>
      </c>
      <c r="T197" s="145">
        <v>1</v>
      </c>
      <c r="U197" s="226">
        <v>2</v>
      </c>
      <c r="V197" s="120">
        <v>2</v>
      </c>
      <c r="W197" s="109">
        <v>5</v>
      </c>
      <c r="X197" s="109">
        <v>4</v>
      </c>
      <c r="Y197" s="109">
        <v>1</v>
      </c>
      <c r="Z197" s="109">
        <v>1</v>
      </c>
      <c r="AA197" s="109">
        <v>2</v>
      </c>
    </row>
    <row r="198" spans="1:27" ht="15" hidden="1" customHeight="1" outlineLevel="1" collapsed="1">
      <c r="B198" s="169" t="s">
        <v>50</v>
      </c>
      <c r="C198" s="24" t="s">
        <v>51</v>
      </c>
      <c r="D198" s="106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  <c r="W198" s="107"/>
      <c r="X198" s="107"/>
      <c r="Y198" s="107"/>
      <c r="Z198" s="107"/>
      <c r="AA198" s="107"/>
    </row>
    <row r="199" spans="1:27" ht="15" hidden="1" customHeight="1" outlineLevel="2">
      <c r="A199" s="135" t="s">
        <v>311</v>
      </c>
      <c r="B199" s="169"/>
      <c r="C199" s="15" t="s">
        <v>3</v>
      </c>
      <c r="D199" s="108">
        <v>959</v>
      </c>
      <c r="E199" s="109">
        <v>1059</v>
      </c>
      <c r="F199" s="109">
        <v>868</v>
      </c>
      <c r="G199" s="109">
        <v>929</v>
      </c>
      <c r="H199" s="145">
        <v>1069</v>
      </c>
      <c r="I199" s="109">
        <v>1154</v>
      </c>
      <c r="J199" s="109">
        <v>1143</v>
      </c>
      <c r="K199" s="109">
        <v>1163</v>
      </c>
      <c r="L199" s="109">
        <v>987</v>
      </c>
      <c r="M199" s="109">
        <v>1042</v>
      </c>
      <c r="N199" s="109">
        <v>1129</v>
      </c>
      <c r="O199" s="109">
        <v>1038</v>
      </c>
      <c r="P199" s="109">
        <v>1009</v>
      </c>
      <c r="Q199" s="109">
        <v>1002</v>
      </c>
      <c r="R199" s="109">
        <v>899</v>
      </c>
      <c r="S199" s="109">
        <v>998</v>
      </c>
      <c r="T199" s="145">
        <v>1014</v>
      </c>
      <c r="U199" s="226">
        <v>1023</v>
      </c>
      <c r="V199" s="120">
        <v>1144</v>
      </c>
      <c r="W199" s="109">
        <v>995</v>
      </c>
      <c r="X199" s="109">
        <v>897</v>
      </c>
      <c r="Y199" s="109">
        <v>884</v>
      </c>
      <c r="Z199" s="109">
        <v>972</v>
      </c>
      <c r="AA199" s="109">
        <v>713</v>
      </c>
    </row>
    <row r="200" spans="1:27" ht="15" hidden="1" customHeight="1" outlineLevel="2">
      <c r="A200" s="135" t="s">
        <v>312</v>
      </c>
      <c r="B200" s="169"/>
      <c r="C200" s="17" t="s">
        <v>4</v>
      </c>
      <c r="D200" s="108">
        <v>61</v>
      </c>
      <c r="E200" s="109">
        <v>67</v>
      </c>
      <c r="F200" s="109">
        <v>62</v>
      </c>
      <c r="G200" s="109">
        <v>67</v>
      </c>
      <c r="H200" s="145">
        <v>80</v>
      </c>
      <c r="I200" s="109">
        <v>76</v>
      </c>
      <c r="J200" s="109">
        <v>89</v>
      </c>
      <c r="K200" s="109">
        <v>99</v>
      </c>
      <c r="L200" s="109">
        <v>75</v>
      </c>
      <c r="M200" s="109">
        <v>68</v>
      </c>
      <c r="N200" s="109">
        <v>90</v>
      </c>
      <c r="O200" s="109">
        <v>79</v>
      </c>
      <c r="P200" s="109">
        <v>74</v>
      </c>
      <c r="Q200" s="109">
        <v>67</v>
      </c>
      <c r="R200" s="109">
        <v>58</v>
      </c>
      <c r="S200" s="109">
        <v>75</v>
      </c>
      <c r="T200" s="145">
        <v>68</v>
      </c>
      <c r="U200" s="226">
        <v>69</v>
      </c>
      <c r="V200" s="120">
        <v>71</v>
      </c>
      <c r="W200" s="109">
        <v>83</v>
      </c>
      <c r="X200" s="109">
        <v>71</v>
      </c>
      <c r="Y200" s="109">
        <v>50</v>
      </c>
      <c r="Z200" s="109">
        <v>68</v>
      </c>
      <c r="AA200" s="109">
        <v>60</v>
      </c>
    </row>
    <row r="201" spans="1:27" ht="15" hidden="1" customHeight="1" outlineLevel="2">
      <c r="A201" s="135" t="s">
        <v>313</v>
      </c>
      <c r="B201" s="169"/>
      <c r="C201" s="18" t="s">
        <v>5</v>
      </c>
      <c r="D201" s="108">
        <v>24</v>
      </c>
      <c r="E201" s="109">
        <v>31</v>
      </c>
      <c r="F201" s="109">
        <v>41</v>
      </c>
      <c r="G201" s="109">
        <v>36</v>
      </c>
      <c r="H201" s="145">
        <v>36</v>
      </c>
      <c r="I201" s="109">
        <v>33</v>
      </c>
      <c r="J201" s="109">
        <v>43</v>
      </c>
      <c r="K201" s="109">
        <v>32</v>
      </c>
      <c r="L201" s="109">
        <v>31</v>
      </c>
      <c r="M201" s="109">
        <v>25</v>
      </c>
      <c r="N201" s="109">
        <v>27</v>
      </c>
      <c r="O201" s="109">
        <v>38</v>
      </c>
      <c r="P201" s="109">
        <v>29</v>
      </c>
      <c r="Q201" s="109">
        <v>27</v>
      </c>
      <c r="R201" s="109">
        <v>24</v>
      </c>
      <c r="S201" s="109">
        <v>30</v>
      </c>
      <c r="T201" s="145">
        <v>30</v>
      </c>
      <c r="U201" s="226">
        <v>28</v>
      </c>
      <c r="V201" s="120">
        <v>29</v>
      </c>
      <c r="W201" s="109">
        <v>35</v>
      </c>
      <c r="X201" s="109">
        <v>20</v>
      </c>
      <c r="Y201" s="109">
        <v>24</v>
      </c>
      <c r="Z201" s="109">
        <v>36</v>
      </c>
      <c r="AA201" s="109">
        <v>27</v>
      </c>
    </row>
    <row r="202" spans="1:27" ht="15" hidden="1" customHeight="1" outlineLevel="2">
      <c r="A202" s="135" t="s">
        <v>314</v>
      </c>
      <c r="B202" s="169"/>
      <c r="C202" s="18" t="s">
        <v>6</v>
      </c>
      <c r="D202" s="108">
        <v>16</v>
      </c>
      <c r="E202" s="109">
        <v>13</v>
      </c>
      <c r="F202" s="109">
        <v>7</v>
      </c>
      <c r="G202" s="109">
        <v>13</v>
      </c>
      <c r="H202" s="145">
        <v>20</v>
      </c>
      <c r="I202" s="109">
        <v>18</v>
      </c>
      <c r="J202" s="109">
        <v>22</v>
      </c>
      <c r="K202" s="109">
        <v>13</v>
      </c>
      <c r="L202" s="109">
        <v>17</v>
      </c>
      <c r="M202" s="109">
        <v>20</v>
      </c>
      <c r="N202" s="109">
        <v>22</v>
      </c>
      <c r="O202" s="109">
        <v>17</v>
      </c>
      <c r="P202" s="109">
        <v>18</v>
      </c>
      <c r="Q202" s="109">
        <v>7</v>
      </c>
      <c r="R202" s="109">
        <v>7</v>
      </c>
      <c r="S202" s="109">
        <v>19</v>
      </c>
      <c r="T202" s="145">
        <v>13</v>
      </c>
      <c r="U202" s="226">
        <v>14</v>
      </c>
      <c r="V202" s="120">
        <v>10</v>
      </c>
      <c r="W202" s="109">
        <v>13</v>
      </c>
      <c r="X202" s="109">
        <v>25</v>
      </c>
      <c r="Y202" s="109">
        <v>7</v>
      </c>
      <c r="Z202" s="109">
        <v>5</v>
      </c>
      <c r="AA202" s="109">
        <v>12</v>
      </c>
    </row>
    <row r="203" spans="1:27" ht="15" hidden="1" customHeight="1" outlineLevel="2">
      <c r="A203" s="135" t="s">
        <v>315</v>
      </c>
      <c r="B203" s="169"/>
      <c r="C203" s="18" t="s">
        <v>7</v>
      </c>
      <c r="D203" s="108">
        <v>21</v>
      </c>
      <c r="E203" s="109">
        <v>22</v>
      </c>
      <c r="F203" s="109">
        <v>13</v>
      </c>
      <c r="G203" s="109">
        <v>16</v>
      </c>
      <c r="H203" s="145">
        <v>22</v>
      </c>
      <c r="I203" s="109">
        <v>25</v>
      </c>
      <c r="J203" s="109">
        <v>24</v>
      </c>
      <c r="K203" s="109">
        <v>52</v>
      </c>
      <c r="L203" s="109">
        <v>25</v>
      </c>
      <c r="M203" s="109">
        <v>22</v>
      </c>
      <c r="N203" s="109">
        <v>39</v>
      </c>
      <c r="O203" s="109">
        <v>23</v>
      </c>
      <c r="P203" s="109">
        <v>27</v>
      </c>
      <c r="Q203" s="109">
        <v>33</v>
      </c>
      <c r="R203" s="109">
        <v>27</v>
      </c>
      <c r="S203" s="109">
        <v>26</v>
      </c>
      <c r="T203" s="145">
        <v>25</v>
      </c>
      <c r="U203" s="226">
        <v>26</v>
      </c>
      <c r="V203" s="120">
        <v>32</v>
      </c>
      <c r="W203" s="109">
        <v>33</v>
      </c>
      <c r="X203" s="109">
        <v>26</v>
      </c>
      <c r="Y203" s="109">
        <v>19</v>
      </c>
      <c r="Z203" s="109">
        <v>25</v>
      </c>
      <c r="AA203" s="109">
        <v>21</v>
      </c>
    </row>
    <row r="204" spans="1:27" ht="15" hidden="1" customHeight="1" outlineLevel="2">
      <c r="A204" s="135" t="s">
        <v>316</v>
      </c>
      <c r="B204" s="169"/>
      <c r="C204" s="18" t="s">
        <v>8</v>
      </c>
      <c r="D204" s="108">
        <v>0</v>
      </c>
      <c r="E204" s="109">
        <v>1</v>
      </c>
      <c r="F204" s="109">
        <v>1</v>
      </c>
      <c r="G204" s="109">
        <v>2</v>
      </c>
      <c r="H204" s="145">
        <v>2</v>
      </c>
      <c r="I204" s="109">
        <v>0</v>
      </c>
      <c r="J204" s="109">
        <v>0</v>
      </c>
      <c r="K204" s="109">
        <v>2</v>
      </c>
      <c r="L204" s="109">
        <v>2</v>
      </c>
      <c r="M204" s="109">
        <v>1</v>
      </c>
      <c r="N204" s="109">
        <v>2</v>
      </c>
      <c r="O204" s="109">
        <v>1</v>
      </c>
      <c r="P204" s="109">
        <v>0</v>
      </c>
      <c r="Q204" s="109">
        <v>0</v>
      </c>
      <c r="R204" s="109">
        <v>0</v>
      </c>
      <c r="S204" s="109">
        <v>0</v>
      </c>
      <c r="T204" s="145">
        <v>0</v>
      </c>
      <c r="U204" s="226">
        <v>1</v>
      </c>
      <c r="V204" s="120">
        <v>0</v>
      </c>
      <c r="W204" s="109">
        <v>2</v>
      </c>
      <c r="X204" s="109">
        <v>0</v>
      </c>
      <c r="Y204" s="109">
        <v>0</v>
      </c>
      <c r="Z204" s="109">
        <v>2</v>
      </c>
      <c r="AA204" s="109">
        <v>0</v>
      </c>
    </row>
    <row r="205" spans="1:27" ht="15" hidden="1" customHeight="1" outlineLevel="1" collapsed="1">
      <c r="B205" s="169" t="s">
        <v>52</v>
      </c>
      <c r="C205" s="24" t="s">
        <v>53</v>
      </c>
      <c r="D205" s="106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  <c r="W205" s="107"/>
      <c r="X205" s="107"/>
      <c r="Y205" s="107"/>
      <c r="Z205" s="107"/>
      <c r="AA205" s="107"/>
    </row>
    <row r="206" spans="1:27" ht="15" hidden="1" customHeight="1" outlineLevel="2">
      <c r="A206" s="135" t="s">
        <v>317</v>
      </c>
      <c r="B206" s="169"/>
      <c r="C206" s="15" t="s">
        <v>3</v>
      </c>
      <c r="D206" s="108">
        <v>716</v>
      </c>
      <c r="E206" s="109">
        <v>694</v>
      </c>
      <c r="F206" s="109">
        <v>578</v>
      </c>
      <c r="G206" s="109">
        <v>669</v>
      </c>
      <c r="H206" s="145">
        <v>699</v>
      </c>
      <c r="I206" s="109">
        <v>837</v>
      </c>
      <c r="J206" s="109">
        <v>787</v>
      </c>
      <c r="K206" s="109">
        <v>707</v>
      </c>
      <c r="L206" s="109">
        <v>683</v>
      </c>
      <c r="M206" s="109">
        <v>643</v>
      </c>
      <c r="N206" s="109">
        <v>809</v>
      </c>
      <c r="O206" s="109">
        <v>726</v>
      </c>
      <c r="P206" s="109">
        <v>762</v>
      </c>
      <c r="Q206" s="109">
        <v>753</v>
      </c>
      <c r="R206" s="109">
        <v>546</v>
      </c>
      <c r="S206" s="109">
        <v>728</v>
      </c>
      <c r="T206" s="145">
        <v>698</v>
      </c>
      <c r="U206" s="226">
        <v>701</v>
      </c>
      <c r="V206" s="120">
        <v>773</v>
      </c>
      <c r="W206" s="109">
        <v>606</v>
      </c>
      <c r="X206" s="109">
        <v>706</v>
      </c>
      <c r="Y206" s="109">
        <v>617</v>
      </c>
      <c r="Z206" s="109">
        <v>698</v>
      </c>
      <c r="AA206" s="109">
        <v>515</v>
      </c>
    </row>
    <row r="207" spans="1:27" ht="15" hidden="1" customHeight="1" outlineLevel="2">
      <c r="A207" s="135" t="s">
        <v>318</v>
      </c>
      <c r="B207" s="169"/>
      <c r="C207" s="17" t="s">
        <v>4</v>
      </c>
      <c r="D207" s="108">
        <v>57</v>
      </c>
      <c r="E207" s="109">
        <v>54</v>
      </c>
      <c r="F207" s="109">
        <v>32</v>
      </c>
      <c r="G207" s="109">
        <v>51</v>
      </c>
      <c r="H207" s="145">
        <v>64</v>
      </c>
      <c r="I207" s="109">
        <v>77</v>
      </c>
      <c r="J207" s="109">
        <v>66</v>
      </c>
      <c r="K207" s="109">
        <v>59</v>
      </c>
      <c r="L207" s="109">
        <v>66</v>
      </c>
      <c r="M207" s="109">
        <v>57</v>
      </c>
      <c r="N207" s="109">
        <v>83</v>
      </c>
      <c r="O207" s="109">
        <v>61</v>
      </c>
      <c r="P207" s="109">
        <v>65</v>
      </c>
      <c r="Q207" s="109">
        <v>54</v>
      </c>
      <c r="R207" s="109">
        <v>36</v>
      </c>
      <c r="S207" s="109">
        <v>50</v>
      </c>
      <c r="T207" s="145">
        <v>46</v>
      </c>
      <c r="U207" s="226">
        <v>59</v>
      </c>
      <c r="V207" s="120">
        <v>80</v>
      </c>
      <c r="W207" s="109">
        <v>63</v>
      </c>
      <c r="X207" s="109">
        <v>52</v>
      </c>
      <c r="Y207" s="109">
        <v>56</v>
      </c>
      <c r="Z207" s="109">
        <v>67</v>
      </c>
      <c r="AA207" s="109">
        <v>40</v>
      </c>
    </row>
    <row r="208" spans="1:27" ht="15" hidden="1" customHeight="1" outlineLevel="2">
      <c r="A208" s="135" t="s">
        <v>319</v>
      </c>
      <c r="B208" s="169"/>
      <c r="C208" s="18" t="s">
        <v>5</v>
      </c>
      <c r="D208" s="108">
        <v>28</v>
      </c>
      <c r="E208" s="109">
        <v>30</v>
      </c>
      <c r="F208" s="109">
        <v>15</v>
      </c>
      <c r="G208" s="109">
        <v>24</v>
      </c>
      <c r="H208" s="145">
        <v>34</v>
      </c>
      <c r="I208" s="109">
        <v>36</v>
      </c>
      <c r="J208" s="109">
        <v>24</v>
      </c>
      <c r="K208" s="109">
        <v>28</v>
      </c>
      <c r="L208" s="109">
        <v>28</v>
      </c>
      <c r="M208" s="109">
        <v>33</v>
      </c>
      <c r="N208" s="109">
        <v>42</v>
      </c>
      <c r="O208" s="109">
        <v>30</v>
      </c>
      <c r="P208" s="109">
        <v>32</v>
      </c>
      <c r="Q208" s="109">
        <v>26</v>
      </c>
      <c r="R208" s="109">
        <v>20</v>
      </c>
      <c r="S208" s="109">
        <v>27</v>
      </c>
      <c r="T208" s="145">
        <v>25</v>
      </c>
      <c r="U208" s="226">
        <v>30</v>
      </c>
      <c r="V208" s="120">
        <v>34</v>
      </c>
      <c r="W208" s="109">
        <v>21</v>
      </c>
      <c r="X208" s="109">
        <v>20</v>
      </c>
      <c r="Y208" s="109">
        <v>24</v>
      </c>
      <c r="Z208" s="109">
        <v>27</v>
      </c>
      <c r="AA208" s="109">
        <v>22</v>
      </c>
    </row>
    <row r="209" spans="1:27" ht="15" hidden="1" customHeight="1" outlineLevel="2">
      <c r="A209" s="135" t="s">
        <v>320</v>
      </c>
      <c r="B209" s="169"/>
      <c r="C209" s="18" t="s">
        <v>6</v>
      </c>
      <c r="D209" s="108">
        <v>0</v>
      </c>
      <c r="E209" s="109">
        <v>0</v>
      </c>
      <c r="F209" s="109">
        <v>6</v>
      </c>
      <c r="G209" s="109">
        <v>0</v>
      </c>
      <c r="H209" s="145">
        <v>1</v>
      </c>
      <c r="I209" s="109">
        <v>2</v>
      </c>
      <c r="J209" s="109">
        <v>1</v>
      </c>
      <c r="K209" s="109">
        <v>0</v>
      </c>
      <c r="L209" s="109">
        <v>4</v>
      </c>
      <c r="M209" s="109">
        <v>0</v>
      </c>
      <c r="N209" s="109">
        <v>1</v>
      </c>
      <c r="O209" s="109">
        <v>2</v>
      </c>
      <c r="P209" s="109">
        <v>0</v>
      </c>
      <c r="Q209" s="109">
        <v>1</v>
      </c>
      <c r="R209" s="109">
        <v>2</v>
      </c>
      <c r="S209" s="109">
        <v>2</v>
      </c>
      <c r="T209" s="145">
        <v>2</v>
      </c>
      <c r="U209" s="226">
        <v>0</v>
      </c>
      <c r="V209" s="120">
        <v>1</v>
      </c>
      <c r="W209" s="109">
        <v>0</v>
      </c>
      <c r="X209" s="109">
        <v>1</v>
      </c>
      <c r="Y209" s="109">
        <v>4</v>
      </c>
      <c r="Z209" s="109">
        <v>2</v>
      </c>
      <c r="AA209" s="109">
        <v>2</v>
      </c>
    </row>
    <row r="210" spans="1:27" ht="15" hidden="1" customHeight="1" outlineLevel="2">
      <c r="A210" s="135" t="s">
        <v>321</v>
      </c>
      <c r="B210" s="169"/>
      <c r="C210" s="18" t="s">
        <v>7</v>
      </c>
      <c r="D210" s="108">
        <v>29</v>
      </c>
      <c r="E210" s="109">
        <v>24</v>
      </c>
      <c r="F210" s="109">
        <v>11</v>
      </c>
      <c r="G210" s="109">
        <v>25</v>
      </c>
      <c r="H210" s="145">
        <v>28</v>
      </c>
      <c r="I210" s="109">
        <v>38</v>
      </c>
      <c r="J210" s="109">
        <v>40</v>
      </c>
      <c r="K210" s="109">
        <v>30</v>
      </c>
      <c r="L210" s="109">
        <v>34</v>
      </c>
      <c r="M210" s="109">
        <v>23</v>
      </c>
      <c r="N210" s="109">
        <v>39</v>
      </c>
      <c r="O210" s="109">
        <v>28</v>
      </c>
      <c r="P210" s="109">
        <v>31</v>
      </c>
      <c r="Q210" s="109">
        <v>26</v>
      </c>
      <c r="R210" s="109">
        <v>14</v>
      </c>
      <c r="S210" s="109">
        <v>21</v>
      </c>
      <c r="T210" s="145">
        <v>19</v>
      </c>
      <c r="U210" s="226">
        <v>28</v>
      </c>
      <c r="V210" s="120">
        <v>37</v>
      </c>
      <c r="W210" s="109">
        <v>34</v>
      </c>
      <c r="X210" s="109">
        <v>29</v>
      </c>
      <c r="Y210" s="109">
        <v>20</v>
      </c>
      <c r="Z210" s="109">
        <v>35</v>
      </c>
      <c r="AA210" s="109">
        <v>16</v>
      </c>
    </row>
    <row r="211" spans="1:27" ht="15" hidden="1" customHeight="1" outlineLevel="2">
      <c r="A211" s="135" t="s">
        <v>322</v>
      </c>
      <c r="B211" s="169"/>
      <c r="C211" s="18" t="s">
        <v>8</v>
      </c>
      <c r="D211" s="108">
        <v>0</v>
      </c>
      <c r="E211" s="109">
        <v>0</v>
      </c>
      <c r="F211" s="109">
        <v>0</v>
      </c>
      <c r="G211" s="109">
        <v>2</v>
      </c>
      <c r="H211" s="145">
        <v>1</v>
      </c>
      <c r="I211" s="109">
        <v>1</v>
      </c>
      <c r="J211" s="109">
        <v>1</v>
      </c>
      <c r="K211" s="109">
        <v>1</v>
      </c>
      <c r="L211" s="109">
        <v>0</v>
      </c>
      <c r="M211" s="109">
        <v>1</v>
      </c>
      <c r="N211" s="109">
        <v>1</v>
      </c>
      <c r="O211" s="109">
        <v>1</v>
      </c>
      <c r="P211" s="109">
        <v>2</v>
      </c>
      <c r="Q211" s="109">
        <v>1</v>
      </c>
      <c r="R211" s="109">
        <v>0</v>
      </c>
      <c r="S211" s="109">
        <v>0</v>
      </c>
      <c r="T211" s="145">
        <v>0</v>
      </c>
      <c r="U211" s="226">
        <v>1</v>
      </c>
      <c r="V211" s="120">
        <v>8</v>
      </c>
      <c r="W211" s="109">
        <v>8</v>
      </c>
      <c r="X211" s="109">
        <v>2</v>
      </c>
      <c r="Y211" s="109">
        <v>8</v>
      </c>
      <c r="Z211" s="109">
        <v>3</v>
      </c>
      <c r="AA211" s="109">
        <v>0</v>
      </c>
    </row>
    <row r="212" spans="1:27" ht="15" hidden="1" customHeight="1" outlineLevel="1" collapsed="1">
      <c r="B212" s="169" t="s">
        <v>54</v>
      </c>
      <c r="C212" s="24" t="s">
        <v>55</v>
      </c>
      <c r="D212" s="106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  <c r="Z212" s="107"/>
      <c r="AA212" s="107"/>
    </row>
    <row r="213" spans="1:27" ht="15" hidden="1" customHeight="1" outlineLevel="2">
      <c r="A213" s="135" t="s">
        <v>323</v>
      </c>
      <c r="B213" s="169"/>
      <c r="C213" s="15" t="s">
        <v>3</v>
      </c>
      <c r="D213" s="108">
        <v>637</v>
      </c>
      <c r="E213" s="109">
        <v>782</v>
      </c>
      <c r="F213" s="109">
        <v>621</v>
      </c>
      <c r="G213" s="109">
        <v>710</v>
      </c>
      <c r="H213" s="145">
        <v>787</v>
      </c>
      <c r="I213" s="109">
        <v>865</v>
      </c>
      <c r="J213" s="109">
        <v>818</v>
      </c>
      <c r="K213" s="109">
        <v>766</v>
      </c>
      <c r="L213" s="109">
        <v>761</v>
      </c>
      <c r="M213" s="109">
        <v>871</v>
      </c>
      <c r="N213" s="109">
        <v>879</v>
      </c>
      <c r="O213" s="109">
        <v>735</v>
      </c>
      <c r="P213" s="109">
        <v>827</v>
      </c>
      <c r="Q213" s="109">
        <v>774</v>
      </c>
      <c r="R213" s="109">
        <v>649</v>
      </c>
      <c r="S213" s="109">
        <v>878</v>
      </c>
      <c r="T213" s="145">
        <v>820</v>
      </c>
      <c r="U213" s="226">
        <v>803</v>
      </c>
      <c r="V213" s="120">
        <v>881</v>
      </c>
      <c r="W213" s="109">
        <v>705</v>
      </c>
      <c r="X213" s="109">
        <v>779</v>
      </c>
      <c r="Y213" s="109">
        <v>774</v>
      </c>
      <c r="Z213" s="109">
        <v>846</v>
      </c>
      <c r="AA213" s="109">
        <v>627</v>
      </c>
    </row>
    <row r="214" spans="1:27" ht="15" hidden="1" customHeight="1" outlineLevel="2">
      <c r="A214" s="135" t="s">
        <v>324</v>
      </c>
      <c r="B214" s="169"/>
      <c r="C214" s="17" t="s">
        <v>4</v>
      </c>
      <c r="D214" s="108">
        <v>44</v>
      </c>
      <c r="E214" s="109">
        <v>51</v>
      </c>
      <c r="F214" s="109">
        <v>48</v>
      </c>
      <c r="G214" s="109">
        <v>48</v>
      </c>
      <c r="H214" s="145">
        <v>68</v>
      </c>
      <c r="I214" s="109">
        <v>84</v>
      </c>
      <c r="J214" s="109">
        <v>89</v>
      </c>
      <c r="K214" s="109">
        <v>71</v>
      </c>
      <c r="L214" s="109">
        <v>83</v>
      </c>
      <c r="M214" s="109">
        <v>96</v>
      </c>
      <c r="N214" s="109">
        <v>93</v>
      </c>
      <c r="O214" s="109">
        <v>68</v>
      </c>
      <c r="P214" s="109">
        <v>73</v>
      </c>
      <c r="Q214" s="109">
        <v>69</v>
      </c>
      <c r="R214" s="109">
        <v>54</v>
      </c>
      <c r="S214" s="109">
        <v>75</v>
      </c>
      <c r="T214" s="145">
        <v>95</v>
      </c>
      <c r="U214" s="226">
        <v>68</v>
      </c>
      <c r="V214" s="120">
        <v>63</v>
      </c>
      <c r="W214" s="109">
        <v>58</v>
      </c>
      <c r="X214" s="109">
        <v>61</v>
      </c>
      <c r="Y214" s="109">
        <v>75</v>
      </c>
      <c r="Z214" s="109">
        <v>60</v>
      </c>
      <c r="AA214" s="109">
        <v>59</v>
      </c>
    </row>
    <row r="215" spans="1:27" ht="15" hidden="1" customHeight="1" outlineLevel="2">
      <c r="A215" s="135" t="s">
        <v>325</v>
      </c>
      <c r="B215" s="169"/>
      <c r="C215" s="18" t="s">
        <v>5</v>
      </c>
      <c r="D215" s="108">
        <v>17</v>
      </c>
      <c r="E215" s="109">
        <v>30</v>
      </c>
      <c r="F215" s="109">
        <v>23</v>
      </c>
      <c r="G215" s="109">
        <v>23</v>
      </c>
      <c r="H215" s="145">
        <v>39</v>
      </c>
      <c r="I215" s="109">
        <v>35</v>
      </c>
      <c r="J215" s="109">
        <v>36</v>
      </c>
      <c r="K215" s="109">
        <v>33</v>
      </c>
      <c r="L215" s="109">
        <v>39</v>
      </c>
      <c r="M215" s="109">
        <v>53</v>
      </c>
      <c r="N215" s="109">
        <v>35</v>
      </c>
      <c r="O215" s="109">
        <v>31</v>
      </c>
      <c r="P215" s="109">
        <v>31</v>
      </c>
      <c r="Q215" s="109">
        <v>39</v>
      </c>
      <c r="R215" s="109">
        <v>27</v>
      </c>
      <c r="S215" s="109">
        <v>25</v>
      </c>
      <c r="T215" s="145">
        <v>52</v>
      </c>
      <c r="U215" s="226">
        <v>31</v>
      </c>
      <c r="V215" s="120">
        <v>38</v>
      </c>
      <c r="W215" s="109">
        <v>24</v>
      </c>
      <c r="X215" s="109">
        <v>29</v>
      </c>
      <c r="Y215" s="109">
        <v>40</v>
      </c>
      <c r="Z215" s="109">
        <v>31</v>
      </c>
      <c r="AA215" s="109">
        <v>25</v>
      </c>
    </row>
    <row r="216" spans="1:27" ht="15" hidden="1" customHeight="1" outlineLevel="2">
      <c r="A216" s="135" t="s">
        <v>326</v>
      </c>
      <c r="B216" s="169"/>
      <c r="C216" s="18" t="s">
        <v>6</v>
      </c>
      <c r="D216" s="108">
        <v>1</v>
      </c>
      <c r="E216" s="109">
        <v>0</v>
      </c>
      <c r="F216" s="109">
        <v>4</v>
      </c>
      <c r="G216" s="109">
        <v>3</v>
      </c>
      <c r="H216" s="145">
        <v>1</v>
      </c>
      <c r="I216" s="109">
        <v>3</v>
      </c>
      <c r="J216" s="109">
        <v>9</v>
      </c>
      <c r="K216" s="109">
        <v>0</v>
      </c>
      <c r="L216" s="109">
        <v>4</v>
      </c>
      <c r="M216" s="109">
        <v>3</v>
      </c>
      <c r="N216" s="109">
        <v>1</v>
      </c>
      <c r="O216" s="109">
        <v>2</v>
      </c>
      <c r="P216" s="109">
        <v>0</v>
      </c>
      <c r="Q216" s="109">
        <v>1</v>
      </c>
      <c r="R216" s="109">
        <v>1</v>
      </c>
      <c r="S216" s="109">
        <v>1</v>
      </c>
      <c r="T216" s="145">
        <v>1</v>
      </c>
      <c r="U216" s="226">
        <v>1</v>
      </c>
      <c r="V216" s="120">
        <v>0</v>
      </c>
      <c r="W216" s="109">
        <v>4</v>
      </c>
      <c r="X216" s="109">
        <v>0</v>
      </c>
      <c r="Y216" s="109">
        <v>0</v>
      </c>
      <c r="Z216" s="109">
        <v>1</v>
      </c>
      <c r="AA216" s="109">
        <v>0</v>
      </c>
    </row>
    <row r="217" spans="1:27" ht="15" hidden="1" customHeight="1" outlineLevel="2">
      <c r="A217" s="135" t="s">
        <v>327</v>
      </c>
      <c r="B217" s="169"/>
      <c r="C217" s="18" t="s">
        <v>7</v>
      </c>
      <c r="D217" s="108">
        <v>24</v>
      </c>
      <c r="E217" s="109">
        <v>20</v>
      </c>
      <c r="F217" s="109">
        <v>20</v>
      </c>
      <c r="G217" s="109">
        <v>22</v>
      </c>
      <c r="H217" s="145">
        <v>26</v>
      </c>
      <c r="I217" s="109">
        <v>46</v>
      </c>
      <c r="J217" s="109">
        <v>39</v>
      </c>
      <c r="K217" s="109">
        <v>34</v>
      </c>
      <c r="L217" s="109">
        <v>40</v>
      </c>
      <c r="M217" s="109">
        <v>40</v>
      </c>
      <c r="N217" s="109">
        <v>56</v>
      </c>
      <c r="O217" s="109">
        <v>34</v>
      </c>
      <c r="P217" s="109">
        <v>37</v>
      </c>
      <c r="Q217" s="109">
        <v>28</v>
      </c>
      <c r="R217" s="109">
        <v>26</v>
      </c>
      <c r="S217" s="109">
        <v>42</v>
      </c>
      <c r="T217" s="145">
        <v>41</v>
      </c>
      <c r="U217" s="226">
        <v>36</v>
      </c>
      <c r="V217" s="120">
        <v>24</v>
      </c>
      <c r="W217" s="109">
        <v>30</v>
      </c>
      <c r="X217" s="109">
        <v>26</v>
      </c>
      <c r="Y217" s="109">
        <v>30</v>
      </c>
      <c r="Z217" s="109">
        <v>28</v>
      </c>
      <c r="AA217" s="109">
        <v>33</v>
      </c>
    </row>
    <row r="218" spans="1:27" ht="15" hidden="1" customHeight="1" outlineLevel="2">
      <c r="A218" s="135" t="s">
        <v>328</v>
      </c>
      <c r="B218" s="169"/>
      <c r="C218" s="18" t="s">
        <v>8</v>
      </c>
      <c r="D218" s="108">
        <v>2</v>
      </c>
      <c r="E218" s="109">
        <v>1</v>
      </c>
      <c r="F218" s="109">
        <v>1</v>
      </c>
      <c r="G218" s="109">
        <v>0</v>
      </c>
      <c r="H218" s="145">
        <v>2</v>
      </c>
      <c r="I218" s="109">
        <v>0</v>
      </c>
      <c r="J218" s="109">
        <v>5</v>
      </c>
      <c r="K218" s="109">
        <v>4</v>
      </c>
      <c r="L218" s="109">
        <v>0</v>
      </c>
      <c r="M218" s="109">
        <v>0</v>
      </c>
      <c r="N218" s="109">
        <v>1</v>
      </c>
      <c r="O218" s="109">
        <v>1</v>
      </c>
      <c r="P218" s="109">
        <v>5</v>
      </c>
      <c r="Q218" s="109">
        <v>1</v>
      </c>
      <c r="R218" s="109">
        <v>0</v>
      </c>
      <c r="S218" s="109">
        <v>7</v>
      </c>
      <c r="T218" s="145">
        <v>1</v>
      </c>
      <c r="U218" s="226">
        <v>0</v>
      </c>
      <c r="V218" s="120">
        <v>1</v>
      </c>
      <c r="W218" s="109">
        <v>0</v>
      </c>
      <c r="X218" s="109">
        <v>6</v>
      </c>
      <c r="Y218" s="109">
        <v>5</v>
      </c>
      <c r="Z218" s="109">
        <v>0</v>
      </c>
      <c r="AA218" s="109">
        <v>1</v>
      </c>
    </row>
    <row r="219" spans="1:27" ht="15" hidden="1" customHeight="1" outlineLevel="1" collapsed="1">
      <c r="B219" s="169" t="s">
        <v>56</v>
      </c>
      <c r="C219" s="24" t="s">
        <v>57</v>
      </c>
      <c r="D219" s="106"/>
      <c r="E219" s="107"/>
      <c r="F219" s="107"/>
      <c r="G219" s="107"/>
      <c r="H219" s="107"/>
      <c r="I219" s="107"/>
      <c r="J219" s="107"/>
      <c r="K219" s="107"/>
      <c r="L219" s="107"/>
      <c r="M219" s="107"/>
      <c r="N219" s="107"/>
      <c r="O219" s="107"/>
      <c r="P219" s="107"/>
      <c r="Q219" s="107"/>
      <c r="R219" s="107"/>
      <c r="S219" s="107"/>
      <c r="T219" s="107"/>
      <c r="U219" s="107"/>
      <c r="V219" s="107"/>
      <c r="W219" s="107"/>
      <c r="X219" s="107"/>
      <c r="Y219" s="107"/>
      <c r="Z219" s="107"/>
      <c r="AA219" s="107"/>
    </row>
    <row r="220" spans="1:27" ht="15" hidden="1" customHeight="1" outlineLevel="2">
      <c r="A220" s="135" t="s">
        <v>329</v>
      </c>
      <c r="B220" s="169"/>
      <c r="C220" s="15" t="s">
        <v>3</v>
      </c>
      <c r="D220" s="108">
        <v>794</v>
      </c>
      <c r="E220" s="109">
        <v>1152</v>
      </c>
      <c r="F220" s="109">
        <v>924</v>
      </c>
      <c r="G220" s="109">
        <v>1042</v>
      </c>
      <c r="H220" s="145">
        <v>1143</v>
      </c>
      <c r="I220" s="109">
        <v>1254</v>
      </c>
      <c r="J220" s="109">
        <v>1249</v>
      </c>
      <c r="K220" s="109">
        <v>1200</v>
      </c>
      <c r="L220" s="109">
        <v>1084</v>
      </c>
      <c r="M220" s="109">
        <v>1201</v>
      </c>
      <c r="N220" s="109">
        <v>1132</v>
      </c>
      <c r="O220" s="109">
        <v>1119</v>
      </c>
      <c r="P220" s="109">
        <v>973</v>
      </c>
      <c r="Q220" s="109">
        <v>1235</v>
      </c>
      <c r="R220" s="109">
        <v>877</v>
      </c>
      <c r="S220" s="109">
        <v>1191</v>
      </c>
      <c r="T220" s="145">
        <v>1180</v>
      </c>
      <c r="U220" s="226">
        <v>1155</v>
      </c>
      <c r="V220" s="120">
        <v>1171</v>
      </c>
      <c r="W220" s="109">
        <v>945</v>
      </c>
      <c r="X220" s="109">
        <v>925</v>
      </c>
      <c r="Y220" s="109">
        <v>953</v>
      </c>
      <c r="Z220" s="109">
        <v>1206</v>
      </c>
      <c r="AA220" s="109">
        <v>859</v>
      </c>
    </row>
    <row r="221" spans="1:27" ht="15" hidden="1" customHeight="1" outlineLevel="2">
      <c r="A221" s="135" t="s">
        <v>330</v>
      </c>
      <c r="B221" s="169"/>
      <c r="C221" s="17" t="s">
        <v>4</v>
      </c>
      <c r="D221" s="108">
        <v>69</v>
      </c>
      <c r="E221" s="109">
        <v>81</v>
      </c>
      <c r="F221" s="109">
        <v>87</v>
      </c>
      <c r="G221" s="109">
        <v>89</v>
      </c>
      <c r="H221" s="145">
        <v>90</v>
      </c>
      <c r="I221" s="109">
        <v>135</v>
      </c>
      <c r="J221" s="109">
        <v>109</v>
      </c>
      <c r="K221" s="109">
        <v>93</v>
      </c>
      <c r="L221" s="109">
        <v>134</v>
      </c>
      <c r="M221" s="109">
        <v>126</v>
      </c>
      <c r="N221" s="109">
        <v>125</v>
      </c>
      <c r="O221" s="109">
        <v>95</v>
      </c>
      <c r="P221" s="109">
        <v>91</v>
      </c>
      <c r="Q221" s="109">
        <v>107</v>
      </c>
      <c r="R221" s="109">
        <v>69</v>
      </c>
      <c r="S221" s="109">
        <v>98</v>
      </c>
      <c r="T221" s="145">
        <v>103</v>
      </c>
      <c r="U221" s="226">
        <v>92</v>
      </c>
      <c r="V221" s="120">
        <v>106</v>
      </c>
      <c r="W221" s="109">
        <v>77</v>
      </c>
      <c r="X221" s="109">
        <v>117</v>
      </c>
      <c r="Y221" s="109">
        <v>78</v>
      </c>
      <c r="Z221" s="109">
        <v>90</v>
      </c>
      <c r="AA221" s="109">
        <v>69</v>
      </c>
    </row>
    <row r="222" spans="1:27" ht="15" hidden="1" customHeight="1" outlineLevel="2">
      <c r="A222" s="135" t="s">
        <v>331</v>
      </c>
      <c r="B222" s="169"/>
      <c r="C222" s="18" t="s">
        <v>5</v>
      </c>
      <c r="D222" s="108">
        <v>31</v>
      </c>
      <c r="E222" s="109">
        <v>41</v>
      </c>
      <c r="F222" s="109">
        <v>41</v>
      </c>
      <c r="G222" s="109">
        <v>51</v>
      </c>
      <c r="H222" s="145">
        <v>41</v>
      </c>
      <c r="I222" s="109">
        <v>61</v>
      </c>
      <c r="J222" s="109">
        <v>50</v>
      </c>
      <c r="K222" s="109">
        <v>44</v>
      </c>
      <c r="L222" s="109">
        <v>47</v>
      </c>
      <c r="M222" s="109">
        <v>57</v>
      </c>
      <c r="N222" s="109">
        <v>52</v>
      </c>
      <c r="O222" s="109">
        <v>50</v>
      </c>
      <c r="P222" s="109">
        <v>33</v>
      </c>
      <c r="Q222" s="109">
        <v>43</v>
      </c>
      <c r="R222" s="109">
        <v>28</v>
      </c>
      <c r="S222" s="109">
        <v>45</v>
      </c>
      <c r="T222" s="145">
        <v>41</v>
      </c>
      <c r="U222" s="226">
        <v>53</v>
      </c>
      <c r="V222" s="120">
        <v>40</v>
      </c>
      <c r="W222" s="109">
        <v>34</v>
      </c>
      <c r="X222" s="109">
        <v>35</v>
      </c>
      <c r="Y222" s="109">
        <v>28</v>
      </c>
      <c r="Z222" s="109">
        <v>45</v>
      </c>
      <c r="AA222" s="109">
        <v>27</v>
      </c>
    </row>
    <row r="223" spans="1:27" ht="15" hidden="1" customHeight="1" outlineLevel="2">
      <c r="A223" s="135" t="s">
        <v>332</v>
      </c>
      <c r="B223" s="169"/>
      <c r="C223" s="18" t="s">
        <v>6</v>
      </c>
      <c r="D223" s="108">
        <v>23</v>
      </c>
      <c r="E223" s="109">
        <v>19</v>
      </c>
      <c r="F223" s="109">
        <v>12</v>
      </c>
      <c r="G223" s="109">
        <v>17</v>
      </c>
      <c r="H223" s="145">
        <v>30</v>
      </c>
      <c r="I223" s="109">
        <v>57</v>
      </c>
      <c r="J223" s="109">
        <v>39</v>
      </c>
      <c r="K223" s="109">
        <v>36</v>
      </c>
      <c r="L223" s="109">
        <v>69</v>
      </c>
      <c r="M223" s="109">
        <v>48</v>
      </c>
      <c r="N223" s="109">
        <v>58</v>
      </c>
      <c r="O223" s="109">
        <v>30</v>
      </c>
      <c r="P223" s="109">
        <v>40</v>
      </c>
      <c r="Q223" s="109">
        <v>40</v>
      </c>
      <c r="R223" s="109">
        <v>30</v>
      </c>
      <c r="S223" s="109">
        <v>33</v>
      </c>
      <c r="T223" s="145">
        <v>40</v>
      </c>
      <c r="U223" s="226">
        <v>25</v>
      </c>
      <c r="V223" s="120">
        <v>58</v>
      </c>
      <c r="W223" s="109">
        <v>33</v>
      </c>
      <c r="X223" s="109">
        <v>68</v>
      </c>
      <c r="Y223" s="109">
        <v>29</v>
      </c>
      <c r="Z223" s="109">
        <v>31</v>
      </c>
      <c r="AA223" s="109">
        <v>25</v>
      </c>
    </row>
    <row r="224" spans="1:27" ht="15" hidden="1" customHeight="1" outlineLevel="2">
      <c r="A224" s="135" t="s">
        <v>333</v>
      </c>
      <c r="B224" s="169"/>
      <c r="C224" s="18" t="s">
        <v>7</v>
      </c>
      <c r="D224" s="108">
        <v>15</v>
      </c>
      <c r="E224" s="109">
        <v>20</v>
      </c>
      <c r="F224" s="109">
        <v>32</v>
      </c>
      <c r="G224" s="109">
        <v>20</v>
      </c>
      <c r="H224" s="145">
        <v>18</v>
      </c>
      <c r="I224" s="109">
        <v>17</v>
      </c>
      <c r="J224" s="109">
        <v>16</v>
      </c>
      <c r="K224" s="109">
        <v>13</v>
      </c>
      <c r="L224" s="109">
        <v>7</v>
      </c>
      <c r="M224" s="109">
        <v>17</v>
      </c>
      <c r="N224" s="109">
        <v>15</v>
      </c>
      <c r="O224" s="109">
        <v>14</v>
      </c>
      <c r="P224" s="109">
        <v>16</v>
      </c>
      <c r="Q224" s="109">
        <v>23</v>
      </c>
      <c r="R224" s="109">
        <v>8</v>
      </c>
      <c r="S224" s="109">
        <v>19</v>
      </c>
      <c r="T224" s="145">
        <v>18</v>
      </c>
      <c r="U224" s="226">
        <v>14</v>
      </c>
      <c r="V224" s="120">
        <v>6</v>
      </c>
      <c r="W224" s="109">
        <v>9</v>
      </c>
      <c r="X224" s="109">
        <v>9</v>
      </c>
      <c r="Y224" s="109">
        <v>18</v>
      </c>
      <c r="Z224" s="109">
        <v>9</v>
      </c>
      <c r="AA224" s="109">
        <v>14</v>
      </c>
    </row>
    <row r="225" spans="1:27" ht="15" hidden="1" customHeight="1" outlineLevel="2">
      <c r="A225" s="135" t="s">
        <v>334</v>
      </c>
      <c r="B225" s="169"/>
      <c r="C225" s="18" t="s">
        <v>8</v>
      </c>
      <c r="D225" s="108">
        <v>0</v>
      </c>
      <c r="E225" s="109">
        <v>1</v>
      </c>
      <c r="F225" s="109">
        <v>2</v>
      </c>
      <c r="G225" s="109">
        <v>1</v>
      </c>
      <c r="H225" s="145">
        <v>1</v>
      </c>
      <c r="I225" s="109">
        <v>0</v>
      </c>
      <c r="J225" s="109">
        <v>4</v>
      </c>
      <c r="K225" s="109">
        <v>0</v>
      </c>
      <c r="L225" s="109">
        <v>11</v>
      </c>
      <c r="M225" s="109">
        <v>4</v>
      </c>
      <c r="N225" s="109">
        <v>0</v>
      </c>
      <c r="O225" s="109">
        <v>1</v>
      </c>
      <c r="P225" s="109">
        <v>2</v>
      </c>
      <c r="Q225" s="109">
        <v>1</v>
      </c>
      <c r="R225" s="109">
        <v>3</v>
      </c>
      <c r="S225" s="109">
        <v>1</v>
      </c>
      <c r="T225" s="145">
        <v>4</v>
      </c>
      <c r="U225" s="226">
        <v>0</v>
      </c>
      <c r="V225" s="120">
        <v>2</v>
      </c>
      <c r="W225" s="109">
        <v>1</v>
      </c>
      <c r="X225" s="109">
        <v>5</v>
      </c>
      <c r="Y225" s="109">
        <v>3</v>
      </c>
      <c r="Z225" s="109">
        <v>5</v>
      </c>
      <c r="AA225" s="109">
        <v>3</v>
      </c>
    </row>
    <row r="226" spans="1:27" ht="15" hidden="1" customHeight="1" outlineLevel="1" collapsed="1">
      <c r="B226" s="169" t="s">
        <v>58</v>
      </c>
      <c r="C226" s="24" t="s">
        <v>59</v>
      </c>
      <c r="D226" s="106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  <c r="Z226" s="107"/>
      <c r="AA226" s="107"/>
    </row>
    <row r="227" spans="1:27" ht="15" hidden="1" customHeight="1" outlineLevel="2">
      <c r="A227" s="135" t="s">
        <v>335</v>
      </c>
      <c r="B227" s="169"/>
      <c r="C227" s="15" t="s">
        <v>3</v>
      </c>
      <c r="D227" s="108">
        <v>837</v>
      </c>
      <c r="E227" s="109">
        <v>570</v>
      </c>
      <c r="F227" s="109">
        <v>678</v>
      </c>
      <c r="G227" s="109">
        <v>727</v>
      </c>
      <c r="H227" s="145">
        <v>943</v>
      </c>
      <c r="I227" s="109">
        <v>1000</v>
      </c>
      <c r="J227" s="109">
        <v>1007</v>
      </c>
      <c r="K227" s="109">
        <v>831</v>
      </c>
      <c r="L227" s="109">
        <v>800</v>
      </c>
      <c r="M227" s="109">
        <v>894</v>
      </c>
      <c r="N227" s="109">
        <v>829</v>
      </c>
      <c r="O227" s="109">
        <v>815</v>
      </c>
      <c r="P227" s="109">
        <v>826</v>
      </c>
      <c r="Q227" s="109">
        <v>945</v>
      </c>
      <c r="R227" s="109">
        <v>798</v>
      </c>
      <c r="S227" s="109">
        <v>939</v>
      </c>
      <c r="T227" s="145">
        <v>854</v>
      </c>
      <c r="U227" s="226">
        <v>872</v>
      </c>
      <c r="V227" s="120">
        <v>851</v>
      </c>
      <c r="W227" s="109">
        <v>790</v>
      </c>
      <c r="X227" s="109">
        <v>763</v>
      </c>
      <c r="Y227" s="109">
        <v>749</v>
      </c>
      <c r="Z227" s="109">
        <v>853</v>
      </c>
      <c r="AA227" s="109">
        <v>675</v>
      </c>
    </row>
    <row r="228" spans="1:27" ht="15" hidden="1" customHeight="1" outlineLevel="2">
      <c r="A228" s="135" t="s">
        <v>336</v>
      </c>
      <c r="B228" s="169"/>
      <c r="C228" s="17" t="s">
        <v>4</v>
      </c>
      <c r="D228" s="108">
        <v>63</v>
      </c>
      <c r="E228" s="109">
        <v>46</v>
      </c>
      <c r="F228" s="109">
        <v>42</v>
      </c>
      <c r="G228" s="109">
        <v>67</v>
      </c>
      <c r="H228" s="145">
        <v>78</v>
      </c>
      <c r="I228" s="109">
        <v>89</v>
      </c>
      <c r="J228" s="109">
        <v>107</v>
      </c>
      <c r="K228" s="109">
        <v>112</v>
      </c>
      <c r="L228" s="109">
        <v>90</v>
      </c>
      <c r="M228" s="109">
        <v>96</v>
      </c>
      <c r="N228" s="109">
        <v>100</v>
      </c>
      <c r="O228" s="109">
        <v>77</v>
      </c>
      <c r="P228" s="109">
        <v>67</v>
      </c>
      <c r="Q228" s="109">
        <v>90</v>
      </c>
      <c r="R228" s="109">
        <v>65</v>
      </c>
      <c r="S228" s="109">
        <v>82</v>
      </c>
      <c r="T228" s="145">
        <v>75</v>
      </c>
      <c r="U228" s="226">
        <v>74</v>
      </c>
      <c r="V228" s="120">
        <v>80</v>
      </c>
      <c r="W228" s="109">
        <v>95</v>
      </c>
      <c r="X228" s="109">
        <v>67</v>
      </c>
      <c r="Y228" s="109">
        <v>66</v>
      </c>
      <c r="Z228" s="109">
        <v>68</v>
      </c>
      <c r="AA228" s="109">
        <v>75</v>
      </c>
    </row>
    <row r="229" spans="1:27" ht="15" hidden="1" customHeight="1" outlineLevel="2">
      <c r="A229" s="135" t="s">
        <v>337</v>
      </c>
      <c r="B229" s="169"/>
      <c r="C229" s="18" t="s">
        <v>5</v>
      </c>
      <c r="D229" s="108">
        <v>27</v>
      </c>
      <c r="E229" s="109">
        <v>27</v>
      </c>
      <c r="F229" s="109">
        <v>16</v>
      </c>
      <c r="G229" s="109">
        <v>33</v>
      </c>
      <c r="H229" s="145">
        <v>31</v>
      </c>
      <c r="I229" s="109">
        <v>40</v>
      </c>
      <c r="J229" s="109">
        <v>55</v>
      </c>
      <c r="K229" s="109">
        <v>50</v>
      </c>
      <c r="L229" s="109">
        <v>46</v>
      </c>
      <c r="M229" s="109">
        <v>34</v>
      </c>
      <c r="N229" s="109">
        <v>39</v>
      </c>
      <c r="O229" s="109">
        <v>38</v>
      </c>
      <c r="P229" s="109">
        <v>38</v>
      </c>
      <c r="Q229" s="109">
        <v>42</v>
      </c>
      <c r="R229" s="109">
        <v>29</v>
      </c>
      <c r="S229" s="109">
        <v>30</v>
      </c>
      <c r="T229" s="145">
        <v>36</v>
      </c>
      <c r="U229" s="226">
        <v>30</v>
      </c>
      <c r="V229" s="120">
        <v>38</v>
      </c>
      <c r="W229" s="109">
        <v>39</v>
      </c>
      <c r="X229" s="109">
        <v>31</v>
      </c>
      <c r="Y229" s="109">
        <v>30</v>
      </c>
      <c r="Z229" s="109">
        <v>39</v>
      </c>
      <c r="AA229" s="109">
        <v>29</v>
      </c>
    </row>
    <row r="230" spans="1:27" ht="15" hidden="1" customHeight="1" outlineLevel="2">
      <c r="A230" s="135" t="s">
        <v>338</v>
      </c>
      <c r="B230" s="169"/>
      <c r="C230" s="18" t="s">
        <v>6</v>
      </c>
      <c r="D230" s="108">
        <v>10</v>
      </c>
      <c r="E230" s="109">
        <v>7</v>
      </c>
      <c r="F230" s="109">
        <v>3</v>
      </c>
      <c r="G230" s="109">
        <v>9</v>
      </c>
      <c r="H230" s="145">
        <v>17</v>
      </c>
      <c r="I230" s="109">
        <v>10</v>
      </c>
      <c r="J230" s="109">
        <v>18</v>
      </c>
      <c r="K230" s="109">
        <v>15</v>
      </c>
      <c r="L230" s="109">
        <v>11</v>
      </c>
      <c r="M230" s="109">
        <v>20</v>
      </c>
      <c r="N230" s="109">
        <v>26</v>
      </c>
      <c r="O230" s="109">
        <v>17</v>
      </c>
      <c r="P230" s="109">
        <v>8</v>
      </c>
      <c r="Q230" s="109">
        <v>18</v>
      </c>
      <c r="R230" s="109">
        <v>9</v>
      </c>
      <c r="S230" s="109">
        <v>9</v>
      </c>
      <c r="T230" s="145">
        <v>13</v>
      </c>
      <c r="U230" s="226">
        <v>18</v>
      </c>
      <c r="V230" s="120">
        <v>7</v>
      </c>
      <c r="W230" s="109">
        <v>5</v>
      </c>
      <c r="X230" s="109">
        <v>14</v>
      </c>
      <c r="Y230" s="109">
        <v>14</v>
      </c>
      <c r="Z230" s="109">
        <v>8</v>
      </c>
      <c r="AA230" s="109">
        <v>24</v>
      </c>
    </row>
    <row r="231" spans="1:27" ht="15" hidden="1" customHeight="1" outlineLevel="2">
      <c r="A231" s="135" t="s">
        <v>339</v>
      </c>
      <c r="B231" s="169"/>
      <c r="C231" s="18" t="s">
        <v>7</v>
      </c>
      <c r="D231" s="108">
        <v>26</v>
      </c>
      <c r="E231" s="109">
        <v>12</v>
      </c>
      <c r="F231" s="109">
        <v>22</v>
      </c>
      <c r="G231" s="109">
        <v>25</v>
      </c>
      <c r="H231" s="145">
        <v>28</v>
      </c>
      <c r="I231" s="109">
        <v>39</v>
      </c>
      <c r="J231" s="109">
        <v>33</v>
      </c>
      <c r="K231" s="109">
        <v>45</v>
      </c>
      <c r="L231" s="109">
        <v>33</v>
      </c>
      <c r="M231" s="109">
        <v>39</v>
      </c>
      <c r="N231" s="109">
        <v>34</v>
      </c>
      <c r="O231" s="109">
        <v>22</v>
      </c>
      <c r="P231" s="109">
        <v>21</v>
      </c>
      <c r="Q231" s="109">
        <v>30</v>
      </c>
      <c r="R231" s="109">
        <v>27</v>
      </c>
      <c r="S231" s="109">
        <v>43</v>
      </c>
      <c r="T231" s="145">
        <v>25</v>
      </c>
      <c r="U231" s="226">
        <v>26</v>
      </c>
      <c r="V231" s="120">
        <v>29</v>
      </c>
      <c r="W231" s="109">
        <v>45</v>
      </c>
      <c r="X231" s="109">
        <v>19</v>
      </c>
      <c r="Y231" s="109">
        <v>22</v>
      </c>
      <c r="Z231" s="109">
        <v>21</v>
      </c>
      <c r="AA231" s="109">
        <v>22</v>
      </c>
    </row>
    <row r="232" spans="1:27" ht="15" hidden="1" customHeight="1" outlineLevel="2">
      <c r="A232" s="135" t="s">
        <v>340</v>
      </c>
      <c r="B232" s="169"/>
      <c r="C232" s="18" t="s">
        <v>8</v>
      </c>
      <c r="D232" s="108">
        <v>0</v>
      </c>
      <c r="E232" s="109">
        <v>0</v>
      </c>
      <c r="F232" s="109">
        <v>1</v>
      </c>
      <c r="G232" s="109">
        <v>0</v>
      </c>
      <c r="H232" s="145">
        <v>2</v>
      </c>
      <c r="I232" s="109">
        <v>0</v>
      </c>
      <c r="J232" s="109">
        <v>1</v>
      </c>
      <c r="K232" s="109">
        <v>2</v>
      </c>
      <c r="L232" s="109">
        <v>0</v>
      </c>
      <c r="M232" s="109">
        <v>3</v>
      </c>
      <c r="N232" s="109">
        <v>1</v>
      </c>
      <c r="O232" s="109">
        <v>0</v>
      </c>
      <c r="P232" s="109">
        <v>0</v>
      </c>
      <c r="Q232" s="109">
        <v>0</v>
      </c>
      <c r="R232" s="109">
        <v>0</v>
      </c>
      <c r="S232" s="109">
        <v>0</v>
      </c>
      <c r="T232" s="145">
        <v>1</v>
      </c>
      <c r="U232" s="226">
        <v>0</v>
      </c>
      <c r="V232" s="120">
        <v>6</v>
      </c>
      <c r="W232" s="109">
        <v>6</v>
      </c>
      <c r="X232" s="109">
        <v>3</v>
      </c>
      <c r="Y232" s="109">
        <v>0</v>
      </c>
      <c r="Z232" s="109">
        <v>0</v>
      </c>
      <c r="AA232" s="109">
        <v>0</v>
      </c>
    </row>
    <row r="233" spans="1:27" ht="15" hidden="1" customHeight="1" outlineLevel="1" collapsed="1">
      <c r="B233" s="169" t="s">
        <v>60</v>
      </c>
      <c r="C233" s="24" t="s">
        <v>61</v>
      </c>
      <c r="D233" s="106"/>
      <c r="E233" s="107"/>
      <c r="F233" s="107"/>
      <c r="G233" s="107"/>
      <c r="H233" s="107"/>
      <c r="I233" s="107"/>
      <c r="J233" s="107"/>
      <c r="K233" s="107"/>
      <c r="L233" s="107"/>
      <c r="M233" s="107"/>
      <c r="N233" s="107"/>
      <c r="O233" s="107"/>
      <c r="P233" s="107"/>
      <c r="Q233" s="107"/>
      <c r="R233" s="107"/>
      <c r="S233" s="107"/>
      <c r="T233" s="107"/>
      <c r="U233" s="107"/>
      <c r="V233" s="107"/>
      <c r="W233" s="107"/>
      <c r="X233" s="107"/>
      <c r="Y233" s="107"/>
      <c r="Z233" s="107"/>
      <c r="AA233" s="107"/>
    </row>
    <row r="234" spans="1:27" ht="15" hidden="1" customHeight="1" outlineLevel="2">
      <c r="A234" s="135" t="s">
        <v>341</v>
      </c>
      <c r="B234" s="169"/>
      <c r="C234" s="15" t="s">
        <v>3</v>
      </c>
      <c r="D234" s="108">
        <v>1005</v>
      </c>
      <c r="E234" s="109">
        <v>863</v>
      </c>
      <c r="F234" s="109">
        <v>686</v>
      </c>
      <c r="G234" s="109">
        <v>825</v>
      </c>
      <c r="H234" s="145">
        <v>836</v>
      </c>
      <c r="I234" s="109">
        <v>921</v>
      </c>
      <c r="J234" s="109">
        <v>899</v>
      </c>
      <c r="K234" s="109">
        <v>802</v>
      </c>
      <c r="L234" s="109">
        <v>813</v>
      </c>
      <c r="M234" s="109">
        <v>926</v>
      </c>
      <c r="N234" s="109">
        <v>927</v>
      </c>
      <c r="O234" s="109">
        <v>926</v>
      </c>
      <c r="P234" s="109">
        <v>936</v>
      </c>
      <c r="Q234" s="109">
        <v>961</v>
      </c>
      <c r="R234" s="109">
        <v>706</v>
      </c>
      <c r="S234" s="109">
        <v>1008</v>
      </c>
      <c r="T234" s="145">
        <v>913</v>
      </c>
      <c r="U234" s="226">
        <v>880</v>
      </c>
      <c r="V234" s="120">
        <v>1024</v>
      </c>
      <c r="W234" s="109">
        <v>810</v>
      </c>
      <c r="X234" s="109">
        <v>871</v>
      </c>
      <c r="Y234" s="109">
        <v>890</v>
      </c>
      <c r="Z234" s="109">
        <v>959</v>
      </c>
      <c r="AA234" s="109">
        <v>718</v>
      </c>
    </row>
    <row r="235" spans="1:27" ht="15" hidden="1" customHeight="1" outlineLevel="2">
      <c r="A235" s="135" t="s">
        <v>342</v>
      </c>
      <c r="B235" s="169"/>
      <c r="C235" s="17" t="s">
        <v>4</v>
      </c>
      <c r="D235" s="108">
        <v>69</v>
      </c>
      <c r="E235" s="109">
        <v>70</v>
      </c>
      <c r="F235" s="109">
        <v>46</v>
      </c>
      <c r="G235" s="109">
        <v>62</v>
      </c>
      <c r="H235" s="145">
        <v>70</v>
      </c>
      <c r="I235" s="109">
        <v>104</v>
      </c>
      <c r="J235" s="109">
        <v>86</v>
      </c>
      <c r="K235" s="109">
        <v>69</v>
      </c>
      <c r="L235" s="109">
        <v>84</v>
      </c>
      <c r="M235" s="109">
        <v>93</v>
      </c>
      <c r="N235" s="109">
        <v>75</v>
      </c>
      <c r="O235" s="109">
        <v>91</v>
      </c>
      <c r="P235" s="109">
        <v>93</v>
      </c>
      <c r="Q235" s="109">
        <v>97</v>
      </c>
      <c r="R235" s="109">
        <v>86</v>
      </c>
      <c r="S235" s="109">
        <v>121</v>
      </c>
      <c r="T235" s="145">
        <v>85</v>
      </c>
      <c r="U235" s="226">
        <v>109</v>
      </c>
      <c r="V235" s="120">
        <v>101</v>
      </c>
      <c r="W235" s="109">
        <v>93</v>
      </c>
      <c r="X235" s="109">
        <v>64</v>
      </c>
      <c r="Y235" s="109">
        <v>97</v>
      </c>
      <c r="Z235" s="109">
        <v>81</v>
      </c>
      <c r="AA235" s="109">
        <v>82</v>
      </c>
    </row>
    <row r="236" spans="1:27" ht="15" hidden="1" customHeight="1" outlineLevel="2">
      <c r="A236" s="135" t="s">
        <v>343</v>
      </c>
      <c r="B236" s="169"/>
      <c r="C236" s="18" t="s">
        <v>5</v>
      </c>
      <c r="D236" s="108">
        <v>40</v>
      </c>
      <c r="E236" s="109">
        <v>29</v>
      </c>
      <c r="F236" s="109">
        <v>23</v>
      </c>
      <c r="G236" s="109">
        <v>31</v>
      </c>
      <c r="H236" s="145">
        <v>28</v>
      </c>
      <c r="I236" s="109">
        <v>46</v>
      </c>
      <c r="J236" s="109">
        <v>35</v>
      </c>
      <c r="K236" s="109">
        <v>34</v>
      </c>
      <c r="L236" s="109">
        <v>36</v>
      </c>
      <c r="M236" s="109">
        <v>42</v>
      </c>
      <c r="N236" s="109">
        <v>31</v>
      </c>
      <c r="O236" s="109">
        <v>48</v>
      </c>
      <c r="P236" s="109">
        <v>28</v>
      </c>
      <c r="Q236" s="109">
        <v>48</v>
      </c>
      <c r="R236" s="109">
        <v>23</v>
      </c>
      <c r="S236" s="109">
        <v>54</v>
      </c>
      <c r="T236" s="145">
        <v>37</v>
      </c>
      <c r="U236" s="226">
        <v>28</v>
      </c>
      <c r="V236" s="120">
        <v>44</v>
      </c>
      <c r="W236" s="109">
        <v>40</v>
      </c>
      <c r="X236" s="109">
        <v>32</v>
      </c>
      <c r="Y236" s="109">
        <v>47</v>
      </c>
      <c r="Z236" s="109">
        <v>35</v>
      </c>
      <c r="AA236" s="109">
        <v>35</v>
      </c>
    </row>
    <row r="237" spans="1:27" ht="15" hidden="1" customHeight="1" outlineLevel="2">
      <c r="A237" s="135" t="s">
        <v>344</v>
      </c>
      <c r="B237" s="169"/>
      <c r="C237" s="18" t="s">
        <v>6</v>
      </c>
      <c r="D237" s="108">
        <v>4</v>
      </c>
      <c r="E237" s="109">
        <v>5</v>
      </c>
      <c r="F237" s="109">
        <v>4</v>
      </c>
      <c r="G237" s="109">
        <v>3</v>
      </c>
      <c r="H237" s="145">
        <v>9</v>
      </c>
      <c r="I237" s="109">
        <v>5</v>
      </c>
      <c r="J237" s="109">
        <v>9</v>
      </c>
      <c r="K237" s="109">
        <v>2</v>
      </c>
      <c r="L237" s="109">
        <v>5</v>
      </c>
      <c r="M237" s="109">
        <v>7</v>
      </c>
      <c r="N237" s="109">
        <v>10</v>
      </c>
      <c r="O237" s="109">
        <v>2</v>
      </c>
      <c r="P237" s="109">
        <v>20</v>
      </c>
      <c r="Q237" s="109">
        <v>16</v>
      </c>
      <c r="R237" s="109">
        <v>9</v>
      </c>
      <c r="S237" s="109">
        <v>14</v>
      </c>
      <c r="T237" s="145">
        <v>9</v>
      </c>
      <c r="U237" s="226">
        <v>21</v>
      </c>
      <c r="V237" s="120">
        <v>11</v>
      </c>
      <c r="W237" s="109">
        <v>8</v>
      </c>
      <c r="X237" s="109">
        <v>5</v>
      </c>
      <c r="Y237" s="109">
        <v>9</v>
      </c>
      <c r="Z237" s="109">
        <v>9</v>
      </c>
      <c r="AA237" s="109">
        <v>6</v>
      </c>
    </row>
    <row r="238" spans="1:27" ht="15" hidden="1" customHeight="1" outlineLevel="2">
      <c r="A238" s="135" t="s">
        <v>345</v>
      </c>
      <c r="B238" s="169"/>
      <c r="C238" s="18" t="s">
        <v>7</v>
      </c>
      <c r="D238" s="108">
        <v>25</v>
      </c>
      <c r="E238" s="109">
        <v>36</v>
      </c>
      <c r="F238" s="109">
        <v>19</v>
      </c>
      <c r="G238" s="109">
        <v>27</v>
      </c>
      <c r="H238" s="145">
        <v>32</v>
      </c>
      <c r="I238" s="109">
        <v>52</v>
      </c>
      <c r="J238" s="109">
        <v>40</v>
      </c>
      <c r="K238" s="109">
        <v>31</v>
      </c>
      <c r="L238" s="109">
        <v>36</v>
      </c>
      <c r="M238" s="109">
        <v>43</v>
      </c>
      <c r="N238" s="109">
        <v>31</v>
      </c>
      <c r="O238" s="109">
        <v>40</v>
      </c>
      <c r="P238" s="109">
        <v>44</v>
      </c>
      <c r="Q238" s="109">
        <v>31</v>
      </c>
      <c r="R238" s="109">
        <v>53</v>
      </c>
      <c r="S238" s="109">
        <v>39</v>
      </c>
      <c r="T238" s="145">
        <v>39</v>
      </c>
      <c r="U238" s="226">
        <v>39</v>
      </c>
      <c r="V238" s="120">
        <v>35</v>
      </c>
      <c r="W238" s="109">
        <v>42</v>
      </c>
      <c r="X238" s="109">
        <v>24</v>
      </c>
      <c r="Y238" s="109">
        <v>39</v>
      </c>
      <c r="Z238" s="109">
        <v>37</v>
      </c>
      <c r="AA238" s="109">
        <v>40</v>
      </c>
    </row>
    <row r="239" spans="1:27" ht="15" hidden="1" customHeight="1" outlineLevel="2">
      <c r="A239" s="135" t="s">
        <v>346</v>
      </c>
      <c r="B239" s="169"/>
      <c r="C239" s="18" t="s">
        <v>8</v>
      </c>
      <c r="D239" s="108">
        <v>0</v>
      </c>
      <c r="E239" s="109">
        <v>0</v>
      </c>
      <c r="F239" s="109">
        <v>0</v>
      </c>
      <c r="G239" s="109">
        <v>1</v>
      </c>
      <c r="H239" s="145">
        <v>1</v>
      </c>
      <c r="I239" s="109">
        <v>1</v>
      </c>
      <c r="J239" s="109">
        <v>2</v>
      </c>
      <c r="K239" s="109">
        <v>2</v>
      </c>
      <c r="L239" s="109">
        <v>7</v>
      </c>
      <c r="M239" s="109">
        <v>1</v>
      </c>
      <c r="N239" s="109">
        <v>3</v>
      </c>
      <c r="O239" s="109">
        <v>1</v>
      </c>
      <c r="P239" s="109">
        <v>1</v>
      </c>
      <c r="Q239" s="109">
        <v>2</v>
      </c>
      <c r="R239" s="109">
        <v>1</v>
      </c>
      <c r="S239" s="109">
        <v>14</v>
      </c>
      <c r="T239" s="145">
        <v>0</v>
      </c>
      <c r="U239" s="226">
        <v>21</v>
      </c>
      <c r="V239" s="120">
        <v>11</v>
      </c>
      <c r="W239" s="109">
        <v>3</v>
      </c>
      <c r="X239" s="109">
        <v>3</v>
      </c>
      <c r="Y239" s="109">
        <v>2</v>
      </c>
      <c r="Z239" s="109">
        <v>0</v>
      </c>
      <c r="AA239" s="109">
        <v>1</v>
      </c>
    </row>
    <row r="240" spans="1:27" ht="15" customHeight="1">
      <c r="B240" s="169"/>
      <c r="C240" s="31"/>
      <c r="D240" s="104"/>
      <c r="E240" s="105"/>
      <c r="F240" s="105"/>
      <c r="G240" s="105"/>
      <c r="H240" s="105"/>
      <c r="I240" s="105"/>
      <c r="J240" s="105"/>
      <c r="K240" s="105"/>
      <c r="L240" s="105"/>
      <c r="M240" s="105"/>
      <c r="N240" s="105"/>
      <c r="O240" s="105"/>
      <c r="P240" s="105"/>
      <c r="Q240" s="105"/>
      <c r="R240" s="105"/>
      <c r="S240" s="105"/>
      <c r="T240" s="105"/>
      <c r="U240" s="105"/>
      <c r="V240" s="105"/>
      <c r="W240" s="105"/>
      <c r="X240" s="105"/>
      <c r="Y240" s="105"/>
      <c r="Z240" s="105"/>
      <c r="AA240" s="105"/>
    </row>
    <row r="241" spans="1:27" ht="15" customHeight="1">
      <c r="B241" s="169"/>
      <c r="C241" s="21" t="s">
        <v>62</v>
      </c>
      <c r="D241" s="106"/>
      <c r="E241" s="107"/>
      <c r="F241" s="107"/>
      <c r="G241" s="107"/>
      <c r="H241" s="107"/>
      <c r="I241" s="107"/>
      <c r="J241" s="107"/>
      <c r="K241" s="107"/>
      <c r="L241" s="107"/>
      <c r="M241" s="107"/>
      <c r="N241" s="107"/>
      <c r="O241" s="107"/>
      <c r="P241" s="107"/>
      <c r="Q241" s="107"/>
      <c r="R241" s="107"/>
      <c r="S241" s="107"/>
      <c r="T241" s="107"/>
      <c r="U241" s="107"/>
      <c r="V241" s="107"/>
      <c r="W241" s="107"/>
      <c r="X241" s="107"/>
      <c r="Y241" s="107"/>
      <c r="Z241" s="107"/>
      <c r="AA241" s="107"/>
    </row>
    <row r="242" spans="1:27" ht="15" customHeight="1">
      <c r="A242" s="135" t="s">
        <v>347</v>
      </c>
      <c r="B242" s="169"/>
      <c r="C242" s="15" t="s">
        <v>3</v>
      </c>
      <c r="D242" s="102">
        <f t="shared" ref="D242:H247" si="220">D250+D257+D264+D271</f>
        <v>1546</v>
      </c>
      <c r="E242" s="103">
        <f t="shared" si="220"/>
        <v>1604</v>
      </c>
      <c r="F242" s="103">
        <f t="shared" si="220"/>
        <v>1582</v>
      </c>
      <c r="G242" s="103">
        <f t="shared" si="220"/>
        <v>1409</v>
      </c>
      <c r="H242" s="102">
        <f>H250+H257+H264+H271</f>
        <v>1648</v>
      </c>
      <c r="I242" s="119">
        <f t="shared" ref="I242:K242" si="221">I250+I257+I264+I271</f>
        <v>1502</v>
      </c>
      <c r="J242" s="103">
        <f t="shared" si="221"/>
        <v>1404</v>
      </c>
      <c r="K242" s="103">
        <f t="shared" si="221"/>
        <v>1311</v>
      </c>
      <c r="L242" s="103">
        <f t="shared" ref="L242:T242" si="222">L250+L257+L264+L271</f>
        <v>1304</v>
      </c>
      <c r="M242" s="103">
        <f t="shared" si="222"/>
        <v>1230</v>
      </c>
      <c r="N242" s="103">
        <f t="shared" si="222"/>
        <v>1174</v>
      </c>
      <c r="O242" s="103">
        <f t="shared" si="222"/>
        <v>1143</v>
      </c>
      <c r="P242" s="103">
        <f t="shared" si="222"/>
        <v>1201</v>
      </c>
      <c r="Q242" s="103">
        <f t="shared" si="222"/>
        <v>1172</v>
      </c>
      <c r="R242" s="103">
        <f t="shared" si="222"/>
        <v>987</v>
      </c>
      <c r="S242" s="103">
        <f t="shared" si="222"/>
        <v>1199</v>
      </c>
      <c r="T242" s="103">
        <f t="shared" si="222"/>
        <v>1212</v>
      </c>
      <c r="U242" s="103">
        <f t="shared" ref="U242:W242" si="223">U250+U257+U264+U271</f>
        <v>1151</v>
      </c>
      <c r="V242" s="103">
        <f t="shared" si="223"/>
        <v>1319</v>
      </c>
      <c r="W242" s="103">
        <f t="shared" si="223"/>
        <v>1076</v>
      </c>
      <c r="X242" s="103">
        <f t="shared" ref="X242" si="224">X250+X257+X264+X271</f>
        <v>1137</v>
      </c>
      <c r="Y242" s="103">
        <f t="shared" ref="Y242:Y247" si="225">Y250+Y257+Y264+Y271</f>
        <v>1095</v>
      </c>
      <c r="Z242" s="103">
        <f t="shared" ref="Z242:AA247" si="226">Z250+Z257+Z264+Z271</f>
        <v>1250</v>
      </c>
      <c r="AA242" s="103">
        <f t="shared" si="226"/>
        <v>974</v>
      </c>
    </row>
    <row r="243" spans="1:27" ht="15" customHeight="1">
      <c r="A243" s="135" t="s">
        <v>348</v>
      </c>
      <c r="B243" s="169"/>
      <c r="C243" s="17" t="s">
        <v>4</v>
      </c>
      <c r="D243" s="102">
        <f t="shared" si="220"/>
        <v>241</v>
      </c>
      <c r="E243" s="103">
        <f t="shared" si="220"/>
        <v>199</v>
      </c>
      <c r="F243" s="103">
        <f t="shared" si="220"/>
        <v>192</v>
      </c>
      <c r="G243" s="103">
        <f t="shared" si="220"/>
        <v>212</v>
      </c>
      <c r="H243" s="102">
        <f t="shared" si="220"/>
        <v>216</v>
      </c>
      <c r="I243" s="119">
        <f t="shared" ref="I243:K243" si="227">I251+I258+I265+I272</f>
        <v>227</v>
      </c>
      <c r="J243" s="103">
        <f t="shared" si="227"/>
        <v>166</v>
      </c>
      <c r="K243" s="103">
        <f t="shared" si="227"/>
        <v>178</v>
      </c>
      <c r="L243" s="103">
        <f t="shared" ref="L243:T243" si="228">L251+L258+L265+L272</f>
        <v>206</v>
      </c>
      <c r="M243" s="103">
        <f t="shared" si="228"/>
        <v>190</v>
      </c>
      <c r="N243" s="103">
        <f t="shared" si="228"/>
        <v>138</v>
      </c>
      <c r="O243" s="103">
        <f t="shared" si="228"/>
        <v>125</v>
      </c>
      <c r="P243" s="103">
        <f t="shared" si="228"/>
        <v>151</v>
      </c>
      <c r="Q243" s="103">
        <f t="shared" si="228"/>
        <v>155</v>
      </c>
      <c r="R243" s="103">
        <f t="shared" si="228"/>
        <v>115</v>
      </c>
      <c r="S243" s="103">
        <f t="shared" si="228"/>
        <v>182</v>
      </c>
      <c r="T243" s="103">
        <f t="shared" si="228"/>
        <v>183</v>
      </c>
      <c r="U243" s="103">
        <f t="shared" ref="U243:W243" si="229">U251+U258+U265+U272</f>
        <v>153</v>
      </c>
      <c r="V243" s="103">
        <f t="shared" si="229"/>
        <v>173</v>
      </c>
      <c r="W243" s="103">
        <f t="shared" si="229"/>
        <v>204</v>
      </c>
      <c r="X243" s="103">
        <f t="shared" ref="X243" si="230">X251+X258+X265+X272</f>
        <v>145</v>
      </c>
      <c r="Y243" s="103">
        <f t="shared" si="225"/>
        <v>151</v>
      </c>
      <c r="Z243" s="103">
        <f t="shared" si="226"/>
        <v>193</v>
      </c>
      <c r="AA243" s="103">
        <f t="shared" si="226"/>
        <v>131</v>
      </c>
    </row>
    <row r="244" spans="1:27" ht="15" customHeight="1">
      <c r="A244" s="135" t="s">
        <v>349</v>
      </c>
      <c r="B244" s="169"/>
      <c r="C244" s="18" t="s">
        <v>5</v>
      </c>
      <c r="D244" s="102">
        <f t="shared" si="220"/>
        <v>53</v>
      </c>
      <c r="E244" s="103">
        <f t="shared" si="220"/>
        <v>42</v>
      </c>
      <c r="F244" s="103">
        <f t="shared" si="220"/>
        <v>56</v>
      </c>
      <c r="G244" s="103">
        <f t="shared" si="220"/>
        <v>48</v>
      </c>
      <c r="H244" s="102">
        <f t="shared" si="220"/>
        <v>63</v>
      </c>
      <c r="I244" s="119">
        <f t="shared" ref="I244:K244" si="231">I252+I259+I266+I273</f>
        <v>57</v>
      </c>
      <c r="J244" s="103">
        <f t="shared" si="231"/>
        <v>46</v>
      </c>
      <c r="K244" s="103">
        <f t="shared" si="231"/>
        <v>37</v>
      </c>
      <c r="L244" s="103">
        <f t="shared" ref="L244:T244" si="232">L252+L259+L266+L273</f>
        <v>58</v>
      </c>
      <c r="M244" s="103">
        <f t="shared" si="232"/>
        <v>58</v>
      </c>
      <c r="N244" s="103">
        <f t="shared" si="232"/>
        <v>39</v>
      </c>
      <c r="O244" s="103">
        <f t="shared" si="232"/>
        <v>36</v>
      </c>
      <c r="P244" s="103">
        <f t="shared" si="232"/>
        <v>37</v>
      </c>
      <c r="Q244" s="103">
        <f t="shared" si="232"/>
        <v>45</v>
      </c>
      <c r="R244" s="103">
        <f t="shared" si="232"/>
        <v>32</v>
      </c>
      <c r="S244" s="103">
        <f t="shared" si="232"/>
        <v>33</v>
      </c>
      <c r="T244" s="103">
        <f t="shared" si="232"/>
        <v>37</v>
      </c>
      <c r="U244" s="103">
        <f t="shared" ref="U244:W244" si="233">U252+U259+U266+U273</f>
        <v>45</v>
      </c>
      <c r="V244" s="103">
        <f t="shared" si="233"/>
        <v>56</v>
      </c>
      <c r="W244" s="103">
        <f t="shared" si="233"/>
        <v>49</v>
      </c>
      <c r="X244" s="103">
        <f t="shared" ref="X244" si="234">X252+X259+X266+X273</f>
        <v>38</v>
      </c>
      <c r="Y244" s="103">
        <f t="shared" si="225"/>
        <v>49</v>
      </c>
      <c r="Z244" s="103">
        <f t="shared" si="226"/>
        <v>49</v>
      </c>
      <c r="AA244" s="103">
        <f t="shared" si="226"/>
        <v>37</v>
      </c>
    </row>
    <row r="245" spans="1:27" ht="15" customHeight="1">
      <c r="A245" s="135" t="s">
        <v>350</v>
      </c>
      <c r="B245" s="169"/>
      <c r="C245" s="18" t="s">
        <v>6</v>
      </c>
      <c r="D245" s="102">
        <f t="shared" si="220"/>
        <v>94</v>
      </c>
      <c r="E245" s="103">
        <f t="shared" si="220"/>
        <v>67</v>
      </c>
      <c r="F245" s="103">
        <f t="shared" si="220"/>
        <v>42</v>
      </c>
      <c r="G245" s="103">
        <f t="shared" si="220"/>
        <v>64</v>
      </c>
      <c r="H245" s="102">
        <f t="shared" si="220"/>
        <v>43</v>
      </c>
      <c r="I245" s="119">
        <f t="shared" ref="I245:K245" si="235">I253+I260+I267+I274</f>
        <v>63</v>
      </c>
      <c r="J245" s="103">
        <f t="shared" si="235"/>
        <v>34</v>
      </c>
      <c r="K245" s="103">
        <f t="shared" si="235"/>
        <v>69</v>
      </c>
      <c r="L245" s="103">
        <f t="shared" ref="L245:T245" si="236">L253+L260+L267+L274</f>
        <v>75</v>
      </c>
      <c r="M245" s="103">
        <f t="shared" si="236"/>
        <v>60</v>
      </c>
      <c r="N245" s="103">
        <f t="shared" si="236"/>
        <v>38</v>
      </c>
      <c r="O245" s="103">
        <f t="shared" si="236"/>
        <v>20</v>
      </c>
      <c r="P245" s="103">
        <f t="shared" si="236"/>
        <v>56</v>
      </c>
      <c r="Q245" s="103">
        <f t="shared" si="236"/>
        <v>41</v>
      </c>
      <c r="R245" s="103">
        <f t="shared" si="236"/>
        <v>25</v>
      </c>
      <c r="S245" s="103">
        <f t="shared" si="236"/>
        <v>103</v>
      </c>
      <c r="T245" s="103">
        <f t="shared" si="236"/>
        <v>57</v>
      </c>
      <c r="U245" s="103">
        <f t="shared" ref="U245:W245" si="237">U253+U260+U267+U274</f>
        <v>43</v>
      </c>
      <c r="V245" s="103">
        <f t="shared" si="237"/>
        <v>56</v>
      </c>
      <c r="W245" s="103">
        <f t="shared" si="237"/>
        <v>100</v>
      </c>
      <c r="X245" s="103">
        <f t="shared" ref="X245" si="238">X253+X260+X267+X274</f>
        <v>50</v>
      </c>
      <c r="Y245" s="103">
        <f t="shared" si="225"/>
        <v>48</v>
      </c>
      <c r="Z245" s="103">
        <f t="shared" si="226"/>
        <v>64</v>
      </c>
      <c r="AA245" s="103">
        <f t="shared" si="226"/>
        <v>40</v>
      </c>
    </row>
    <row r="246" spans="1:27" ht="15" customHeight="1">
      <c r="A246" s="135" t="s">
        <v>351</v>
      </c>
      <c r="B246" s="169"/>
      <c r="C246" s="18" t="s">
        <v>7</v>
      </c>
      <c r="D246" s="102">
        <f t="shared" si="220"/>
        <v>94</v>
      </c>
      <c r="E246" s="103">
        <f t="shared" si="220"/>
        <v>90</v>
      </c>
      <c r="F246" s="103">
        <f t="shared" si="220"/>
        <v>94</v>
      </c>
      <c r="G246" s="103">
        <f t="shared" si="220"/>
        <v>100</v>
      </c>
      <c r="H246" s="102">
        <f t="shared" si="220"/>
        <v>110</v>
      </c>
      <c r="I246" s="119">
        <f t="shared" ref="I246:K246" si="239">I254+I261+I268+I275</f>
        <v>107</v>
      </c>
      <c r="J246" s="103">
        <f t="shared" si="239"/>
        <v>85</v>
      </c>
      <c r="K246" s="103">
        <f t="shared" si="239"/>
        <v>71</v>
      </c>
      <c r="L246" s="103">
        <f t="shared" ref="L246:T246" si="240">L254+L261+L268+L275</f>
        <v>71</v>
      </c>
      <c r="M246" s="103">
        <f t="shared" si="240"/>
        <v>71</v>
      </c>
      <c r="N246" s="103">
        <f t="shared" si="240"/>
        <v>61</v>
      </c>
      <c r="O246" s="103">
        <f t="shared" si="240"/>
        <v>69</v>
      </c>
      <c r="P246" s="103">
        <f t="shared" si="240"/>
        <v>58</v>
      </c>
      <c r="Q246" s="103">
        <f t="shared" si="240"/>
        <v>69</v>
      </c>
      <c r="R246" s="103">
        <f t="shared" si="240"/>
        <v>58</v>
      </c>
      <c r="S246" s="103">
        <f t="shared" si="240"/>
        <v>46</v>
      </c>
      <c r="T246" s="103">
        <f t="shared" si="240"/>
        <v>88</v>
      </c>
      <c r="U246" s="103">
        <f t="shared" ref="U246:W246" si="241">U254+U261+U268+U275</f>
        <v>65</v>
      </c>
      <c r="V246" s="103">
        <f t="shared" si="241"/>
        <v>61</v>
      </c>
      <c r="W246" s="103">
        <f t="shared" si="241"/>
        <v>55</v>
      </c>
      <c r="X246" s="103">
        <f t="shared" ref="X246" si="242">X254+X261+X268+X275</f>
        <v>56</v>
      </c>
      <c r="Y246" s="103">
        <f t="shared" si="225"/>
        <v>53</v>
      </c>
      <c r="Z246" s="103">
        <f t="shared" si="226"/>
        <v>80</v>
      </c>
      <c r="AA246" s="103">
        <f t="shared" si="226"/>
        <v>54</v>
      </c>
    </row>
    <row r="247" spans="1:27" ht="15" customHeight="1">
      <c r="A247" s="135" t="s">
        <v>352</v>
      </c>
      <c r="B247" s="169"/>
      <c r="C247" s="18" t="s">
        <v>8</v>
      </c>
      <c r="D247" s="102">
        <f t="shared" si="220"/>
        <v>0</v>
      </c>
      <c r="E247" s="103">
        <f t="shared" si="220"/>
        <v>0</v>
      </c>
      <c r="F247" s="103">
        <f t="shared" si="220"/>
        <v>0</v>
      </c>
      <c r="G247" s="103">
        <f t="shared" si="220"/>
        <v>0</v>
      </c>
      <c r="H247" s="102">
        <f t="shared" si="220"/>
        <v>0</v>
      </c>
      <c r="I247" s="119">
        <f t="shared" ref="I247:K247" si="243">I255+I262+I269+I276</f>
        <v>0</v>
      </c>
      <c r="J247" s="103">
        <f t="shared" si="243"/>
        <v>1</v>
      </c>
      <c r="K247" s="103">
        <f t="shared" si="243"/>
        <v>1</v>
      </c>
      <c r="L247" s="103">
        <f t="shared" ref="L247:T247" si="244">L255+L262+L269+L276</f>
        <v>2</v>
      </c>
      <c r="M247" s="103">
        <f t="shared" si="244"/>
        <v>1</v>
      </c>
      <c r="N247" s="103">
        <f t="shared" si="244"/>
        <v>0</v>
      </c>
      <c r="O247" s="103">
        <f t="shared" si="244"/>
        <v>0</v>
      </c>
      <c r="P247" s="103">
        <f t="shared" si="244"/>
        <v>0</v>
      </c>
      <c r="Q247" s="103">
        <f t="shared" si="244"/>
        <v>0</v>
      </c>
      <c r="R247" s="103">
        <f t="shared" si="244"/>
        <v>0</v>
      </c>
      <c r="S247" s="103">
        <f t="shared" si="244"/>
        <v>0</v>
      </c>
      <c r="T247" s="103">
        <f t="shared" si="244"/>
        <v>1</v>
      </c>
      <c r="U247" s="103">
        <f t="shared" ref="U247:W247" si="245">U255+U262+U269+U276</f>
        <v>0</v>
      </c>
      <c r="V247" s="103">
        <f t="shared" si="245"/>
        <v>0</v>
      </c>
      <c r="W247" s="103">
        <f t="shared" si="245"/>
        <v>0</v>
      </c>
      <c r="X247" s="103">
        <f t="shared" ref="X247" si="246">X255+X262+X269+X276</f>
        <v>1</v>
      </c>
      <c r="Y247" s="103">
        <f t="shared" si="225"/>
        <v>1</v>
      </c>
      <c r="Z247" s="103">
        <f t="shared" si="226"/>
        <v>0</v>
      </c>
      <c r="AA247" s="103">
        <f t="shared" si="226"/>
        <v>0</v>
      </c>
    </row>
    <row r="248" spans="1:27" ht="15" customHeight="1" collapsed="1">
      <c r="B248" s="169"/>
      <c r="C248" s="27" t="s">
        <v>10</v>
      </c>
      <c r="D248" s="106"/>
      <c r="E248" s="107"/>
      <c r="F248" s="107"/>
      <c r="G248" s="107"/>
      <c r="H248" s="107"/>
      <c r="I248" s="107"/>
      <c r="J248" s="107"/>
      <c r="K248" s="107"/>
      <c r="L248" s="107"/>
      <c r="M248" s="107"/>
      <c r="N248" s="107"/>
      <c r="O248" s="107"/>
      <c r="P248" s="107"/>
      <c r="Q248" s="107"/>
      <c r="R248" s="107"/>
      <c r="S248" s="107"/>
      <c r="T248" s="107"/>
      <c r="U248" s="107"/>
      <c r="V248" s="107"/>
      <c r="W248" s="107"/>
      <c r="X248" s="107"/>
      <c r="Y248" s="107"/>
      <c r="Z248" s="107"/>
      <c r="AA248" s="107"/>
    </row>
    <row r="249" spans="1:27" ht="15" hidden="1" customHeight="1" outlineLevel="1" collapsed="1">
      <c r="B249" s="169" t="s">
        <v>63</v>
      </c>
      <c r="C249" s="24" t="s">
        <v>64</v>
      </c>
      <c r="D249" s="106"/>
      <c r="E249" s="107"/>
      <c r="F249" s="107"/>
      <c r="G249" s="107"/>
      <c r="H249" s="107"/>
      <c r="I249" s="107"/>
      <c r="J249" s="107"/>
      <c r="K249" s="107"/>
      <c r="L249" s="107"/>
      <c r="M249" s="107"/>
      <c r="N249" s="107"/>
      <c r="O249" s="107"/>
      <c r="P249" s="107"/>
      <c r="Q249" s="107"/>
      <c r="R249" s="107"/>
      <c r="S249" s="107"/>
      <c r="T249" s="107"/>
      <c r="U249" s="107"/>
      <c r="V249" s="107"/>
      <c r="W249" s="107"/>
      <c r="X249" s="107"/>
      <c r="Y249" s="107"/>
      <c r="Z249" s="107"/>
      <c r="AA249" s="107"/>
    </row>
    <row r="250" spans="1:27" ht="15" hidden="1" customHeight="1" outlineLevel="2">
      <c r="A250" s="135" t="s">
        <v>353</v>
      </c>
      <c r="B250" s="169"/>
      <c r="C250" s="15" t="s">
        <v>3</v>
      </c>
      <c r="D250" s="108">
        <v>180</v>
      </c>
      <c r="E250" s="109">
        <v>224</v>
      </c>
      <c r="F250" s="109">
        <v>205</v>
      </c>
      <c r="G250" s="109">
        <v>191</v>
      </c>
      <c r="H250" s="145">
        <v>240</v>
      </c>
      <c r="I250" s="109">
        <v>245</v>
      </c>
      <c r="J250" s="109">
        <v>214</v>
      </c>
      <c r="K250" s="109">
        <v>197</v>
      </c>
      <c r="L250" s="109">
        <v>165</v>
      </c>
      <c r="M250" s="109">
        <v>110</v>
      </c>
      <c r="N250" s="109">
        <v>64</v>
      </c>
      <c r="O250" s="109">
        <v>94</v>
      </c>
      <c r="P250" s="109">
        <v>96</v>
      </c>
      <c r="Q250" s="109">
        <v>92</v>
      </c>
      <c r="R250" s="109">
        <v>96</v>
      </c>
      <c r="S250" s="109">
        <v>90</v>
      </c>
      <c r="T250" s="145">
        <v>85</v>
      </c>
      <c r="U250" s="226">
        <v>125</v>
      </c>
      <c r="V250" s="120">
        <v>92</v>
      </c>
      <c r="W250" s="109">
        <v>39</v>
      </c>
      <c r="X250" s="109">
        <v>75</v>
      </c>
      <c r="Y250" s="109">
        <v>60</v>
      </c>
      <c r="Z250" s="109">
        <v>91</v>
      </c>
      <c r="AA250" s="109">
        <v>45</v>
      </c>
    </row>
    <row r="251" spans="1:27" ht="15" hidden="1" customHeight="1" outlineLevel="2">
      <c r="A251" s="135" t="s">
        <v>354</v>
      </c>
      <c r="B251" s="169"/>
      <c r="C251" s="17" t="s">
        <v>4</v>
      </c>
      <c r="D251" s="108">
        <v>25</v>
      </c>
      <c r="E251" s="109">
        <v>30</v>
      </c>
      <c r="F251" s="109">
        <v>26</v>
      </c>
      <c r="G251" s="109">
        <v>22</v>
      </c>
      <c r="H251" s="145">
        <v>35</v>
      </c>
      <c r="I251" s="109">
        <v>39</v>
      </c>
      <c r="J251" s="109">
        <v>26</v>
      </c>
      <c r="K251" s="109">
        <v>27</v>
      </c>
      <c r="L251" s="109">
        <v>28</v>
      </c>
      <c r="M251" s="109">
        <v>22</v>
      </c>
      <c r="N251" s="109">
        <v>5</v>
      </c>
      <c r="O251" s="109">
        <v>13</v>
      </c>
      <c r="P251" s="109">
        <v>12</v>
      </c>
      <c r="Q251" s="109">
        <v>10</v>
      </c>
      <c r="R251" s="109">
        <v>11</v>
      </c>
      <c r="S251" s="109">
        <v>8</v>
      </c>
      <c r="T251" s="145">
        <v>17</v>
      </c>
      <c r="U251" s="226">
        <v>16</v>
      </c>
      <c r="V251" s="120">
        <v>9</v>
      </c>
      <c r="W251" s="109">
        <v>6</v>
      </c>
      <c r="X251" s="109">
        <v>13</v>
      </c>
      <c r="Y251" s="109">
        <v>9</v>
      </c>
      <c r="Z251" s="109">
        <v>10</v>
      </c>
      <c r="AA251" s="109">
        <v>5</v>
      </c>
    </row>
    <row r="252" spans="1:27" ht="15" hidden="1" customHeight="1" outlineLevel="2">
      <c r="A252" s="135" t="s">
        <v>355</v>
      </c>
      <c r="B252" s="169"/>
      <c r="C252" s="18" t="s">
        <v>5</v>
      </c>
      <c r="D252" s="108">
        <v>5</v>
      </c>
      <c r="E252" s="109">
        <v>5</v>
      </c>
      <c r="F252" s="109">
        <v>1</v>
      </c>
      <c r="G252" s="109">
        <v>3</v>
      </c>
      <c r="H252" s="145">
        <v>0</v>
      </c>
      <c r="I252" s="109">
        <v>2</v>
      </c>
      <c r="J252" s="109">
        <v>6</v>
      </c>
      <c r="K252" s="109">
        <v>4</v>
      </c>
      <c r="L252" s="109">
        <v>7</v>
      </c>
      <c r="M252" s="109">
        <v>7</v>
      </c>
      <c r="N252" s="109">
        <v>1</v>
      </c>
      <c r="O252" s="109">
        <v>2</v>
      </c>
      <c r="P252" s="109">
        <v>2</v>
      </c>
      <c r="Q252" s="109">
        <v>1</v>
      </c>
      <c r="R252" s="109">
        <v>3</v>
      </c>
      <c r="S252" s="109">
        <v>4</v>
      </c>
      <c r="T252" s="145">
        <v>1</v>
      </c>
      <c r="U252" s="226">
        <v>4</v>
      </c>
      <c r="V252" s="120">
        <v>1</v>
      </c>
      <c r="W252" s="109">
        <v>2</v>
      </c>
      <c r="X252" s="109">
        <v>1</v>
      </c>
      <c r="Y252" s="109">
        <v>3</v>
      </c>
      <c r="Z252" s="109">
        <v>0</v>
      </c>
      <c r="AA252" s="109">
        <v>2</v>
      </c>
    </row>
    <row r="253" spans="1:27" ht="15" hidden="1" customHeight="1" outlineLevel="2">
      <c r="A253" s="135" t="s">
        <v>356</v>
      </c>
      <c r="B253" s="169"/>
      <c r="C253" s="18" t="s">
        <v>6</v>
      </c>
      <c r="D253" s="108">
        <v>4</v>
      </c>
      <c r="E253" s="109">
        <v>7</v>
      </c>
      <c r="F253" s="109">
        <v>0</v>
      </c>
      <c r="G253" s="109">
        <v>3</v>
      </c>
      <c r="H253" s="145">
        <v>9</v>
      </c>
      <c r="I253" s="109">
        <v>11</v>
      </c>
      <c r="J253" s="109">
        <v>3</v>
      </c>
      <c r="K253" s="109">
        <v>7</v>
      </c>
      <c r="L253" s="109">
        <v>2</v>
      </c>
      <c r="M253" s="109">
        <v>7</v>
      </c>
      <c r="N253" s="109">
        <v>0</v>
      </c>
      <c r="O253" s="109">
        <v>2</v>
      </c>
      <c r="P253" s="109">
        <v>1</v>
      </c>
      <c r="Q253" s="109">
        <v>1</v>
      </c>
      <c r="R253" s="109">
        <v>3</v>
      </c>
      <c r="S253" s="109">
        <v>1</v>
      </c>
      <c r="T253" s="145">
        <v>4</v>
      </c>
      <c r="U253" s="226">
        <v>4</v>
      </c>
      <c r="V253" s="120">
        <v>0</v>
      </c>
      <c r="W253" s="109">
        <v>0</v>
      </c>
      <c r="X253" s="109">
        <v>5</v>
      </c>
      <c r="Y253" s="109">
        <v>0</v>
      </c>
      <c r="Z253" s="109">
        <v>0</v>
      </c>
      <c r="AA253" s="109">
        <v>0</v>
      </c>
    </row>
    <row r="254" spans="1:27" ht="15" hidden="1" customHeight="1" outlineLevel="2">
      <c r="A254" s="135" t="s">
        <v>357</v>
      </c>
      <c r="B254" s="169"/>
      <c r="C254" s="18" t="s">
        <v>7</v>
      </c>
      <c r="D254" s="108">
        <v>16</v>
      </c>
      <c r="E254" s="109">
        <v>18</v>
      </c>
      <c r="F254" s="109">
        <v>25</v>
      </c>
      <c r="G254" s="109">
        <v>16</v>
      </c>
      <c r="H254" s="145">
        <v>26</v>
      </c>
      <c r="I254" s="109">
        <v>26</v>
      </c>
      <c r="J254" s="109">
        <v>16</v>
      </c>
      <c r="K254" s="109">
        <v>16</v>
      </c>
      <c r="L254" s="109">
        <v>19</v>
      </c>
      <c r="M254" s="109">
        <v>7</v>
      </c>
      <c r="N254" s="109">
        <v>4</v>
      </c>
      <c r="O254" s="109">
        <v>9</v>
      </c>
      <c r="P254" s="109">
        <v>9</v>
      </c>
      <c r="Q254" s="109">
        <v>8</v>
      </c>
      <c r="R254" s="109">
        <v>5</v>
      </c>
      <c r="S254" s="109">
        <v>3</v>
      </c>
      <c r="T254" s="145">
        <v>12</v>
      </c>
      <c r="U254" s="226">
        <v>8</v>
      </c>
      <c r="V254" s="120">
        <v>8</v>
      </c>
      <c r="W254" s="109">
        <v>4</v>
      </c>
      <c r="X254" s="109">
        <v>7</v>
      </c>
      <c r="Y254" s="109">
        <v>6</v>
      </c>
      <c r="Z254" s="109">
        <v>10</v>
      </c>
      <c r="AA254" s="109">
        <v>3</v>
      </c>
    </row>
    <row r="255" spans="1:27" ht="15" hidden="1" customHeight="1" outlineLevel="2">
      <c r="A255" s="135" t="s">
        <v>358</v>
      </c>
      <c r="B255" s="169"/>
      <c r="C255" s="18" t="s">
        <v>8</v>
      </c>
      <c r="D255" s="108">
        <v>0</v>
      </c>
      <c r="E255" s="109">
        <v>0</v>
      </c>
      <c r="F255" s="109">
        <v>0</v>
      </c>
      <c r="G255" s="109">
        <v>0</v>
      </c>
      <c r="H255" s="145">
        <v>0</v>
      </c>
      <c r="I255" s="109">
        <v>0</v>
      </c>
      <c r="J255" s="109">
        <v>1</v>
      </c>
      <c r="K255" s="109">
        <v>0</v>
      </c>
      <c r="L255" s="109">
        <v>0</v>
      </c>
      <c r="M255" s="109">
        <v>1</v>
      </c>
      <c r="N255" s="109">
        <v>0</v>
      </c>
      <c r="O255" s="109">
        <v>0</v>
      </c>
      <c r="P255" s="109">
        <v>0</v>
      </c>
      <c r="Q255" s="109">
        <v>0</v>
      </c>
      <c r="R255" s="109">
        <v>0</v>
      </c>
      <c r="S255" s="109">
        <v>0</v>
      </c>
      <c r="T255" s="145">
        <v>0</v>
      </c>
      <c r="U255" s="226">
        <v>0</v>
      </c>
      <c r="V255" s="120">
        <v>0</v>
      </c>
      <c r="W255" s="109">
        <v>0</v>
      </c>
      <c r="X255" s="109">
        <v>0</v>
      </c>
      <c r="Y255" s="109">
        <v>0</v>
      </c>
      <c r="Z255" s="109">
        <v>0</v>
      </c>
      <c r="AA255" s="109">
        <v>0</v>
      </c>
    </row>
    <row r="256" spans="1:27" ht="15" hidden="1" customHeight="1" outlineLevel="1" collapsed="1">
      <c r="B256" s="169" t="s">
        <v>65</v>
      </c>
      <c r="C256" s="24" t="s">
        <v>66</v>
      </c>
      <c r="D256" s="106"/>
      <c r="E256" s="107"/>
      <c r="F256" s="107"/>
      <c r="G256" s="107"/>
      <c r="H256" s="107"/>
      <c r="I256" s="107"/>
      <c r="J256" s="107"/>
      <c r="K256" s="107"/>
      <c r="L256" s="107"/>
      <c r="M256" s="107"/>
      <c r="N256" s="107"/>
      <c r="O256" s="107"/>
      <c r="P256" s="107"/>
      <c r="Q256" s="107"/>
      <c r="R256" s="107"/>
      <c r="S256" s="107"/>
      <c r="T256" s="107"/>
      <c r="U256" s="107"/>
      <c r="V256" s="107"/>
      <c r="W256" s="107"/>
      <c r="X256" s="107"/>
      <c r="Y256" s="107"/>
      <c r="Z256" s="107"/>
      <c r="AA256" s="107"/>
    </row>
    <row r="257" spans="1:27" ht="15" hidden="1" customHeight="1" outlineLevel="2">
      <c r="A257" s="135" t="s">
        <v>359</v>
      </c>
      <c r="B257" s="169"/>
      <c r="C257" s="15" t="s">
        <v>3</v>
      </c>
      <c r="D257" s="108">
        <v>208</v>
      </c>
      <c r="E257" s="109">
        <v>225</v>
      </c>
      <c r="F257" s="109">
        <v>235</v>
      </c>
      <c r="G257" s="109">
        <v>178</v>
      </c>
      <c r="H257" s="145">
        <v>235</v>
      </c>
      <c r="I257" s="109">
        <v>272</v>
      </c>
      <c r="J257" s="109">
        <v>200</v>
      </c>
      <c r="K257" s="109">
        <v>191</v>
      </c>
      <c r="L257" s="109">
        <v>179</v>
      </c>
      <c r="M257" s="109">
        <v>121</v>
      </c>
      <c r="N257" s="109">
        <v>116</v>
      </c>
      <c r="O257" s="109">
        <v>85</v>
      </c>
      <c r="P257" s="109">
        <v>113</v>
      </c>
      <c r="Q257" s="109">
        <v>102</v>
      </c>
      <c r="R257" s="109">
        <v>91</v>
      </c>
      <c r="S257" s="109">
        <v>123</v>
      </c>
      <c r="T257" s="145">
        <v>120</v>
      </c>
      <c r="U257" s="226">
        <v>99</v>
      </c>
      <c r="V257" s="120">
        <v>109</v>
      </c>
      <c r="W257" s="109">
        <v>121</v>
      </c>
      <c r="X257" s="109">
        <v>124</v>
      </c>
      <c r="Y257" s="109">
        <v>110</v>
      </c>
      <c r="Z257" s="109">
        <v>138</v>
      </c>
      <c r="AA257" s="109">
        <v>101</v>
      </c>
    </row>
    <row r="258" spans="1:27" ht="15" hidden="1" customHeight="1" outlineLevel="2">
      <c r="A258" s="135" t="s">
        <v>360</v>
      </c>
      <c r="B258" s="169"/>
      <c r="C258" s="17" t="s">
        <v>4</v>
      </c>
      <c r="D258" s="108">
        <v>19</v>
      </c>
      <c r="E258" s="109">
        <v>17</v>
      </c>
      <c r="F258" s="109">
        <v>25</v>
      </c>
      <c r="G258" s="109">
        <v>21</v>
      </c>
      <c r="H258" s="145">
        <v>30</v>
      </c>
      <c r="I258" s="109">
        <v>42</v>
      </c>
      <c r="J258" s="109">
        <v>27</v>
      </c>
      <c r="K258" s="109">
        <v>27</v>
      </c>
      <c r="L258" s="109">
        <v>15</v>
      </c>
      <c r="M258" s="109">
        <v>23</v>
      </c>
      <c r="N258" s="109">
        <v>20</v>
      </c>
      <c r="O258" s="109">
        <v>16</v>
      </c>
      <c r="P258" s="109">
        <v>13</v>
      </c>
      <c r="Q258" s="109">
        <v>16</v>
      </c>
      <c r="R258" s="109">
        <v>14</v>
      </c>
      <c r="S258" s="109">
        <v>11</v>
      </c>
      <c r="T258" s="145">
        <v>15</v>
      </c>
      <c r="U258" s="226">
        <v>26</v>
      </c>
      <c r="V258" s="120">
        <v>15</v>
      </c>
      <c r="W258" s="109">
        <v>24</v>
      </c>
      <c r="X258" s="109">
        <v>12</v>
      </c>
      <c r="Y258" s="109">
        <v>18</v>
      </c>
      <c r="Z258" s="109">
        <v>15</v>
      </c>
      <c r="AA258" s="109">
        <v>18</v>
      </c>
    </row>
    <row r="259" spans="1:27" ht="15" hidden="1" customHeight="1" outlineLevel="2">
      <c r="A259" s="135" t="s">
        <v>361</v>
      </c>
      <c r="B259" s="169"/>
      <c r="C259" s="18" t="s">
        <v>5</v>
      </c>
      <c r="D259" s="108">
        <v>8</v>
      </c>
      <c r="E259" s="109">
        <v>4</v>
      </c>
      <c r="F259" s="109">
        <v>11</v>
      </c>
      <c r="G259" s="109">
        <v>4</v>
      </c>
      <c r="H259" s="145">
        <v>13</v>
      </c>
      <c r="I259" s="109">
        <v>12</v>
      </c>
      <c r="J259" s="109">
        <v>7</v>
      </c>
      <c r="K259" s="109">
        <v>9</v>
      </c>
      <c r="L259" s="109">
        <v>6</v>
      </c>
      <c r="M259" s="109">
        <v>15</v>
      </c>
      <c r="N259" s="109">
        <v>8</v>
      </c>
      <c r="O259" s="109">
        <v>8</v>
      </c>
      <c r="P259" s="109">
        <v>3</v>
      </c>
      <c r="Q259" s="109">
        <v>6</v>
      </c>
      <c r="R259" s="109">
        <v>3</v>
      </c>
      <c r="S259" s="109">
        <v>2</v>
      </c>
      <c r="T259" s="145">
        <v>4</v>
      </c>
      <c r="U259" s="226">
        <v>8</v>
      </c>
      <c r="V259" s="120">
        <v>5</v>
      </c>
      <c r="W259" s="109">
        <v>13</v>
      </c>
      <c r="X259" s="109">
        <v>4</v>
      </c>
      <c r="Y259" s="109">
        <v>9</v>
      </c>
      <c r="Z259" s="109">
        <v>5</v>
      </c>
      <c r="AA259" s="109">
        <v>11</v>
      </c>
    </row>
    <row r="260" spans="1:27" ht="15" hidden="1" customHeight="1" outlineLevel="2">
      <c r="A260" s="135" t="s">
        <v>362</v>
      </c>
      <c r="B260" s="169"/>
      <c r="C260" s="18" t="s">
        <v>6</v>
      </c>
      <c r="D260" s="108">
        <v>1</v>
      </c>
      <c r="E260" s="109">
        <v>2</v>
      </c>
      <c r="F260" s="109">
        <v>2</v>
      </c>
      <c r="G260" s="109">
        <v>9</v>
      </c>
      <c r="H260" s="145">
        <v>2</v>
      </c>
      <c r="I260" s="109">
        <v>8</v>
      </c>
      <c r="J260" s="109">
        <v>1</v>
      </c>
      <c r="K260" s="109">
        <v>4</v>
      </c>
      <c r="L260" s="109">
        <v>0</v>
      </c>
      <c r="M260" s="109">
        <v>1</v>
      </c>
      <c r="N260" s="109">
        <v>7</v>
      </c>
      <c r="O260" s="109">
        <v>1</v>
      </c>
      <c r="P260" s="109">
        <v>5</v>
      </c>
      <c r="Q260" s="109">
        <v>3</v>
      </c>
      <c r="R260" s="109">
        <v>7</v>
      </c>
      <c r="S260" s="109">
        <v>5</v>
      </c>
      <c r="T260" s="145">
        <v>1</v>
      </c>
      <c r="U260" s="226">
        <v>8</v>
      </c>
      <c r="V260" s="120">
        <v>1</v>
      </c>
      <c r="W260" s="109">
        <v>1</v>
      </c>
      <c r="X260" s="109">
        <v>0</v>
      </c>
      <c r="Y260" s="109">
        <v>4</v>
      </c>
      <c r="Z260" s="109">
        <v>1</v>
      </c>
      <c r="AA260" s="109">
        <v>0</v>
      </c>
    </row>
    <row r="261" spans="1:27" ht="15" hidden="1" customHeight="1" outlineLevel="2">
      <c r="A261" s="135" t="s">
        <v>363</v>
      </c>
      <c r="B261" s="169"/>
      <c r="C261" s="18" t="s">
        <v>7</v>
      </c>
      <c r="D261" s="108">
        <v>10</v>
      </c>
      <c r="E261" s="109">
        <v>11</v>
      </c>
      <c r="F261" s="109">
        <v>12</v>
      </c>
      <c r="G261" s="109">
        <v>8</v>
      </c>
      <c r="H261" s="145">
        <v>15</v>
      </c>
      <c r="I261" s="109">
        <v>22</v>
      </c>
      <c r="J261" s="109">
        <v>19</v>
      </c>
      <c r="K261" s="109">
        <v>14</v>
      </c>
      <c r="L261" s="109">
        <v>9</v>
      </c>
      <c r="M261" s="109">
        <v>7</v>
      </c>
      <c r="N261" s="109">
        <v>5</v>
      </c>
      <c r="O261" s="109">
        <v>7</v>
      </c>
      <c r="P261" s="109">
        <v>5</v>
      </c>
      <c r="Q261" s="109">
        <v>7</v>
      </c>
      <c r="R261" s="109">
        <v>4</v>
      </c>
      <c r="S261" s="109">
        <v>4</v>
      </c>
      <c r="T261" s="145">
        <v>10</v>
      </c>
      <c r="U261" s="226">
        <v>10</v>
      </c>
      <c r="V261" s="120">
        <v>9</v>
      </c>
      <c r="W261" s="109">
        <v>10</v>
      </c>
      <c r="X261" s="109">
        <v>8</v>
      </c>
      <c r="Y261" s="109">
        <v>5</v>
      </c>
      <c r="Z261" s="109">
        <v>9</v>
      </c>
      <c r="AA261" s="109">
        <v>7</v>
      </c>
    </row>
    <row r="262" spans="1:27" ht="15" hidden="1" customHeight="1" outlineLevel="2">
      <c r="A262" s="135" t="s">
        <v>364</v>
      </c>
      <c r="B262" s="169"/>
      <c r="C262" s="18" t="s">
        <v>8</v>
      </c>
      <c r="D262" s="108">
        <v>0</v>
      </c>
      <c r="E262" s="109">
        <v>0</v>
      </c>
      <c r="F262" s="109">
        <v>0</v>
      </c>
      <c r="G262" s="109">
        <v>0</v>
      </c>
      <c r="H262" s="145">
        <v>0</v>
      </c>
      <c r="I262" s="109">
        <v>0</v>
      </c>
      <c r="J262" s="109">
        <v>0</v>
      </c>
      <c r="K262" s="109">
        <v>0</v>
      </c>
      <c r="L262" s="109">
        <v>0</v>
      </c>
      <c r="M262" s="109">
        <v>0</v>
      </c>
      <c r="N262" s="109">
        <v>0</v>
      </c>
      <c r="O262" s="109">
        <v>0</v>
      </c>
      <c r="P262" s="109">
        <v>0</v>
      </c>
      <c r="Q262" s="109">
        <v>0</v>
      </c>
      <c r="R262" s="109">
        <v>0</v>
      </c>
      <c r="S262" s="109">
        <v>0</v>
      </c>
      <c r="T262" s="145">
        <v>0</v>
      </c>
      <c r="U262" s="226">
        <v>0</v>
      </c>
      <c r="V262" s="120">
        <v>0</v>
      </c>
      <c r="W262" s="109">
        <v>0</v>
      </c>
      <c r="X262" s="109">
        <v>0</v>
      </c>
      <c r="Y262" s="109">
        <v>0</v>
      </c>
      <c r="Z262" s="109">
        <v>0</v>
      </c>
      <c r="AA262" s="109">
        <v>0</v>
      </c>
    </row>
    <row r="263" spans="1:27" ht="15" hidden="1" customHeight="1" outlineLevel="1" collapsed="1">
      <c r="B263" s="169" t="s">
        <v>67</v>
      </c>
      <c r="C263" s="24" t="s">
        <v>68</v>
      </c>
      <c r="D263" s="106"/>
      <c r="E263" s="107"/>
      <c r="F263" s="107"/>
      <c r="G263" s="107"/>
      <c r="H263" s="107"/>
      <c r="I263" s="107"/>
      <c r="J263" s="107"/>
      <c r="K263" s="107"/>
      <c r="L263" s="107"/>
      <c r="M263" s="107"/>
      <c r="N263" s="107"/>
      <c r="O263" s="107"/>
      <c r="P263" s="107"/>
      <c r="Q263" s="107"/>
      <c r="R263" s="107"/>
      <c r="S263" s="107"/>
      <c r="T263" s="107"/>
      <c r="U263" s="107"/>
      <c r="V263" s="107"/>
      <c r="W263" s="107"/>
      <c r="X263" s="107"/>
      <c r="Y263" s="107"/>
      <c r="Z263" s="107"/>
      <c r="AA263" s="107"/>
    </row>
    <row r="264" spans="1:27" ht="15" hidden="1" customHeight="1" outlineLevel="2">
      <c r="A264" s="135" t="s">
        <v>365</v>
      </c>
      <c r="B264" s="169"/>
      <c r="C264" s="15" t="s">
        <v>3</v>
      </c>
      <c r="D264" s="108">
        <v>1018</v>
      </c>
      <c r="E264" s="109">
        <v>1004</v>
      </c>
      <c r="F264" s="109">
        <v>989</v>
      </c>
      <c r="G264" s="109">
        <v>915</v>
      </c>
      <c r="H264" s="145">
        <v>1035</v>
      </c>
      <c r="I264" s="109">
        <v>859</v>
      </c>
      <c r="J264" s="109">
        <v>881</v>
      </c>
      <c r="K264" s="109">
        <v>831</v>
      </c>
      <c r="L264" s="109">
        <v>875</v>
      </c>
      <c r="M264" s="109">
        <v>962</v>
      </c>
      <c r="N264" s="109">
        <v>957</v>
      </c>
      <c r="O264" s="109">
        <v>930</v>
      </c>
      <c r="P264" s="109">
        <v>951</v>
      </c>
      <c r="Q264" s="109">
        <v>937</v>
      </c>
      <c r="R264" s="109">
        <v>764</v>
      </c>
      <c r="S264" s="109">
        <v>955</v>
      </c>
      <c r="T264" s="145">
        <v>966</v>
      </c>
      <c r="U264" s="226">
        <v>889</v>
      </c>
      <c r="V264" s="120">
        <v>1078</v>
      </c>
      <c r="W264" s="109">
        <v>886</v>
      </c>
      <c r="X264" s="109">
        <v>901</v>
      </c>
      <c r="Y264" s="109">
        <v>888</v>
      </c>
      <c r="Z264" s="109">
        <v>985</v>
      </c>
      <c r="AA264" s="109">
        <v>796</v>
      </c>
    </row>
    <row r="265" spans="1:27" ht="15" hidden="1" customHeight="1" outlineLevel="2">
      <c r="A265" s="135" t="s">
        <v>366</v>
      </c>
      <c r="B265" s="169"/>
      <c r="C265" s="17" t="s">
        <v>4</v>
      </c>
      <c r="D265" s="108">
        <v>176</v>
      </c>
      <c r="E265" s="109">
        <v>131</v>
      </c>
      <c r="F265" s="109">
        <v>121</v>
      </c>
      <c r="G265" s="109">
        <v>146</v>
      </c>
      <c r="H265" s="145">
        <v>133</v>
      </c>
      <c r="I265" s="109">
        <v>124</v>
      </c>
      <c r="J265" s="109">
        <v>90</v>
      </c>
      <c r="K265" s="109">
        <v>107</v>
      </c>
      <c r="L265" s="109">
        <v>151</v>
      </c>
      <c r="M265" s="109">
        <v>137</v>
      </c>
      <c r="N265" s="109">
        <v>110</v>
      </c>
      <c r="O265" s="109">
        <v>92</v>
      </c>
      <c r="P265" s="109">
        <v>121</v>
      </c>
      <c r="Q265" s="109">
        <v>122</v>
      </c>
      <c r="R265" s="109">
        <v>87</v>
      </c>
      <c r="S265" s="109">
        <v>161</v>
      </c>
      <c r="T265" s="145">
        <v>139</v>
      </c>
      <c r="U265" s="226">
        <v>99</v>
      </c>
      <c r="V265" s="120">
        <v>145</v>
      </c>
      <c r="W265" s="109">
        <v>168</v>
      </c>
      <c r="X265" s="109">
        <v>107</v>
      </c>
      <c r="Y265" s="109">
        <v>117</v>
      </c>
      <c r="Z265" s="109">
        <v>159</v>
      </c>
      <c r="AA265" s="109">
        <v>101</v>
      </c>
    </row>
    <row r="266" spans="1:27" ht="15" hidden="1" customHeight="1" outlineLevel="2">
      <c r="A266" s="135" t="s">
        <v>367</v>
      </c>
      <c r="B266" s="169"/>
      <c r="C266" s="18" t="s">
        <v>5</v>
      </c>
      <c r="D266" s="108">
        <v>35</v>
      </c>
      <c r="E266" s="109">
        <v>25</v>
      </c>
      <c r="F266" s="109">
        <v>36</v>
      </c>
      <c r="G266" s="109">
        <v>32</v>
      </c>
      <c r="H266" s="145">
        <v>47</v>
      </c>
      <c r="I266" s="109">
        <v>32</v>
      </c>
      <c r="J266" s="109">
        <v>23</v>
      </c>
      <c r="K266" s="109">
        <v>21</v>
      </c>
      <c r="L266" s="109">
        <v>40</v>
      </c>
      <c r="M266" s="109">
        <v>33</v>
      </c>
      <c r="N266" s="109">
        <v>28</v>
      </c>
      <c r="O266" s="109">
        <v>25</v>
      </c>
      <c r="P266" s="109">
        <v>30</v>
      </c>
      <c r="Q266" s="109">
        <v>34</v>
      </c>
      <c r="R266" s="109">
        <v>25</v>
      </c>
      <c r="S266" s="109">
        <v>27</v>
      </c>
      <c r="T266" s="145">
        <v>30</v>
      </c>
      <c r="U266" s="226">
        <v>27</v>
      </c>
      <c r="V266" s="120">
        <v>49</v>
      </c>
      <c r="W266" s="109">
        <v>33</v>
      </c>
      <c r="X266" s="109">
        <v>24</v>
      </c>
      <c r="Y266" s="109">
        <v>34</v>
      </c>
      <c r="Z266" s="109">
        <v>40</v>
      </c>
      <c r="AA266" s="109">
        <v>23</v>
      </c>
    </row>
    <row r="267" spans="1:27" ht="15" hidden="1" customHeight="1" outlineLevel="2">
      <c r="A267" s="135" t="s">
        <v>368</v>
      </c>
      <c r="B267" s="169"/>
      <c r="C267" s="18" t="s">
        <v>6</v>
      </c>
      <c r="D267" s="108">
        <v>86</v>
      </c>
      <c r="E267" s="109">
        <v>58</v>
      </c>
      <c r="F267" s="109">
        <v>40</v>
      </c>
      <c r="G267" s="109">
        <v>52</v>
      </c>
      <c r="H267" s="145">
        <v>32</v>
      </c>
      <c r="I267" s="109">
        <v>43</v>
      </c>
      <c r="J267" s="109">
        <v>30</v>
      </c>
      <c r="K267" s="109">
        <v>51</v>
      </c>
      <c r="L267" s="109">
        <v>69</v>
      </c>
      <c r="M267" s="109">
        <v>52</v>
      </c>
      <c r="N267" s="109">
        <v>31</v>
      </c>
      <c r="O267" s="109">
        <v>16</v>
      </c>
      <c r="P267" s="109">
        <v>50</v>
      </c>
      <c r="Q267" s="109">
        <v>37</v>
      </c>
      <c r="R267" s="109">
        <v>15</v>
      </c>
      <c r="S267" s="109">
        <v>97</v>
      </c>
      <c r="T267" s="145">
        <v>52</v>
      </c>
      <c r="U267" s="226">
        <v>31</v>
      </c>
      <c r="V267" s="120">
        <v>55</v>
      </c>
      <c r="W267" s="109">
        <v>99</v>
      </c>
      <c r="X267" s="109">
        <v>45</v>
      </c>
      <c r="Y267" s="109">
        <v>44</v>
      </c>
      <c r="Z267" s="109">
        <v>62</v>
      </c>
      <c r="AA267" s="109">
        <v>40</v>
      </c>
    </row>
    <row r="268" spans="1:27" ht="15" hidden="1" customHeight="1" outlineLevel="2">
      <c r="A268" s="135" t="s">
        <v>369</v>
      </c>
      <c r="B268" s="169"/>
      <c r="C268" s="18" t="s">
        <v>7</v>
      </c>
      <c r="D268" s="108">
        <v>55</v>
      </c>
      <c r="E268" s="109">
        <v>48</v>
      </c>
      <c r="F268" s="109">
        <v>45</v>
      </c>
      <c r="G268" s="109">
        <v>62</v>
      </c>
      <c r="H268" s="145">
        <v>54</v>
      </c>
      <c r="I268" s="109">
        <v>49</v>
      </c>
      <c r="J268" s="109">
        <v>37</v>
      </c>
      <c r="K268" s="109">
        <v>34</v>
      </c>
      <c r="L268" s="109">
        <v>40</v>
      </c>
      <c r="M268" s="109">
        <v>52</v>
      </c>
      <c r="N268" s="109">
        <v>51</v>
      </c>
      <c r="O268" s="109">
        <v>51</v>
      </c>
      <c r="P268" s="109">
        <v>41</v>
      </c>
      <c r="Q268" s="109">
        <v>51</v>
      </c>
      <c r="R268" s="109">
        <v>47</v>
      </c>
      <c r="S268" s="109">
        <v>37</v>
      </c>
      <c r="T268" s="145">
        <v>56</v>
      </c>
      <c r="U268" s="226">
        <v>41</v>
      </c>
      <c r="V268" s="120">
        <v>41</v>
      </c>
      <c r="W268" s="109">
        <v>36</v>
      </c>
      <c r="X268" s="109">
        <v>37</v>
      </c>
      <c r="Y268" s="109">
        <v>38</v>
      </c>
      <c r="Z268" s="109">
        <v>57</v>
      </c>
      <c r="AA268" s="109">
        <v>38</v>
      </c>
    </row>
    <row r="269" spans="1:27" ht="15" hidden="1" customHeight="1" outlineLevel="2">
      <c r="A269" s="135" t="s">
        <v>370</v>
      </c>
      <c r="B269" s="169"/>
      <c r="C269" s="18" t="s">
        <v>8</v>
      </c>
      <c r="D269" s="108">
        <v>0</v>
      </c>
      <c r="E269" s="109">
        <v>0</v>
      </c>
      <c r="F269" s="109">
        <v>0</v>
      </c>
      <c r="G269" s="109">
        <v>0</v>
      </c>
      <c r="H269" s="145">
        <v>0</v>
      </c>
      <c r="I269" s="109">
        <v>0</v>
      </c>
      <c r="J269" s="109">
        <v>0</v>
      </c>
      <c r="K269" s="109">
        <v>1</v>
      </c>
      <c r="L269" s="109">
        <v>2</v>
      </c>
      <c r="M269" s="109">
        <v>0</v>
      </c>
      <c r="N269" s="109">
        <v>0</v>
      </c>
      <c r="O269" s="109">
        <v>0</v>
      </c>
      <c r="P269" s="109">
        <v>0</v>
      </c>
      <c r="Q269" s="109">
        <v>0</v>
      </c>
      <c r="R269" s="109">
        <v>0</v>
      </c>
      <c r="S269" s="109">
        <v>0</v>
      </c>
      <c r="T269" s="145">
        <v>1</v>
      </c>
      <c r="U269" s="226">
        <v>0</v>
      </c>
      <c r="V269" s="120">
        <v>0</v>
      </c>
      <c r="W269" s="109">
        <v>0</v>
      </c>
      <c r="X269" s="109">
        <v>1</v>
      </c>
      <c r="Y269" s="109">
        <v>1</v>
      </c>
      <c r="Z269" s="109">
        <v>0</v>
      </c>
      <c r="AA269" s="109">
        <v>0</v>
      </c>
    </row>
    <row r="270" spans="1:27" ht="15" hidden="1" customHeight="1" outlineLevel="1" collapsed="1">
      <c r="B270" s="169" t="s">
        <v>69</v>
      </c>
      <c r="C270" s="24" t="s">
        <v>70</v>
      </c>
      <c r="D270" s="106"/>
      <c r="E270" s="107"/>
      <c r="F270" s="107"/>
      <c r="G270" s="107"/>
      <c r="H270" s="107"/>
      <c r="I270" s="107"/>
      <c r="J270" s="107"/>
      <c r="K270" s="107"/>
      <c r="L270" s="107"/>
      <c r="M270" s="107"/>
      <c r="N270" s="107"/>
      <c r="O270" s="107"/>
      <c r="P270" s="107"/>
      <c r="Q270" s="107"/>
      <c r="R270" s="107"/>
      <c r="S270" s="107"/>
      <c r="T270" s="107"/>
      <c r="U270" s="107"/>
      <c r="V270" s="107"/>
      <c r="W270" s="107"/>
      <c r="X270" s="107"/>
      <c r="Y270" s="107"/>
      <c r="Z270" s="107"/>
      <c r="AA270" s="107"/>
    </row>
    <row r="271" spans="1:27" ht="15" hidden="1" customHeight="1" outlineLevel="2">
      <c r="A271" s="135" t="s">
        <v>371</v>
      </c>
      <c r="B271" s="169"/>
      <c r="C271" s="15" t="s">
        <v>3</v>
      </c>
      <c r="D271" s="108">
        <v>140</v>
      </c>
      <c r="E271" s="109">
        <v>151</v>
      </c>
      <c r="F271" s="109">
        <v>153</v>
      </c>
      <c r="G271" s="109">
        <v>125</v>
      </c>
      <c r="H271" s="145">
        <v>138</v>
      </c>
      <c r="I271" s="109">
        <v>126</v>
      </c>
      <c r="J271" s="109">
        <v>109</v>
      </c>
      <c r="K271" s="109">
        <v>92</v>
      </c>
      <c r="L271" s="109">
        <v>85</v>
      </c>
      <c r="M271" s="109">
        <v>37</v>
      </c>
      <c r="N271" s="109">
        <v>37</v>
      </c>
      <c r="O271" s="109">
        <v>34</v>
      </c>
      <c r="P271" s="109">
        <v>41</v>
      </c>
      <c r="Q271" s="109">
        <v>41</v>
      </c>
      <c r="R271" s="109">
        <v>36</v>
      </c>
      <c r="S271" s="109">
        <v>31</v>
      </c>
      <c r="T271" s="145">
        <v>41</v>
      </c>
      <c r="U271" s="226">
        <v>38</v>
      </c>
      <c r="V271" s="120">
        <v>40</v>
      </c>
      <c r="W271" s="109">
        <v>30</v>
      </c>
      <c r="X271" s="109">
        <v>37</v>
      </c>
      <c r="Y271" s="109">
        <v>37</v>
      </c>
      <c r="Z271" s="109">
        <v>36</v>
      </c>
      <c r="AA271" s="109">
        <v>32</v>
      </c>
    </row>
    <row r="272" spans="1:27" ht="15" hidden="1" customHeight="1" outlineLevel="2">
      <c r="A272" s="135" t="s">
        <v>372</v>
      </c>
      <c r="B272" s="169"/>
      <c r="C272" s="17" t="s">
        <v>4</v>
      </c>
      <c r="D272" s="108">
        <v>21</v>
      </c>
      <c r="E272" s="109">
        <v>21</v>
      </c>
      <c r="F272" s="109">
        <v>20</v>
      </c>
      <c r="G272" s="109">
        <v>23</v>
      </c>
      <c r="H272" s="145">
        <v>18</v>
      </c>
      <c r="I272" s="109">
        <v>22</v>
      </c>
      <c r="J272" s="109">
        <v>23</v>
      </c>
      <c r="K272" s="109">
        <v>17</v>
      </c>
      <c r="L272" s="109">
        <v>12</v>
      </c>
      <c r="M272" s="109">
        <v>8</v>
      </c>
      <c r="N272" s="109">
        <v>3</v>
      </c>
      <c r="O272" s="109">
        <v>4</v>
      </c>
      <c r="P272" s="109">
        <v>5</v>
      </c>
      <c r="Q272" s="109">
        <v>7</v>
      </c>
      <c r="R272" s="109">
        <v>3</v>
      </c>
      <c r="S272" s="109">
        <v>2</v>
      </c>
      <c r="T272" s="145">
        <v>12</v>
      </c>
      <c r="U272" s="226">
        <v>12</v>
      </c>
      <c r="V272" s="120">
        <v>4</v>
      </c>
      <c r="W272" s="109">
        <v>6</v>
      </c>
      <c r="X272" s="109">
        <v>13</v>
      </c>
      <c r="Y272" s="109">
        <v>7</v>
      </c>
      <c r="Z272" s="109">
        <v>9</v>
      </c>
      <c r="AA272" s="109">
        <v>7</v>
      </c>
    </row>
    <row r="273" spans="1:27" ht="15" hidden="1" customHeight="1" outlineLevel="2">
      <c r="A273" s="135" t="s">
        <v>373</v>
      </c>
      <c r="B273" s="169"/>
      <c r="C273" s="18" t="s">
        <v>5</v>
      </c>
      <c r="D273" s="108">
        <v>5</v>
      </c>
      <c r="E273" s="109">
        <v>8</v>
      </c>
      <c r="F273" s="109">
        <v>8</v>
      </c>
      <c r="G273" s="109">
        <v>9</v>
      </c>
      <c r="H273" s="145">
        <v>3</v>
      </c>
      <c r="I273" s="109">
        <v>11</v>
      </c>
      <c r="J273" s="109">
        <v>10</v>
      </c>
      <c r="K273" s="109">
        <v>3</v>
      </c>
      <c r="L273" s="109">
        <v>5</v>
      </c>
      <c r="M273" s="109">
        <v>3</v>
      </c>
      <c r="N273" s="109">
        <v>2</v>
      </c>
      <c r="O273" s="109">
        <v>1</v>
      </c>
      <c r="P273" s="109">
        <v>2</v>
      </c>
      <c r="Q273" s="109">
        <v>4</v>
      </c>
      <c r="R273" s="109">
        <v>1</v>
      </c>
      <c r="S273" s="109">
        <v>0</v>
      </c>
      <c r="T273" s="145">
        <v>2</v>
      </c>
      <c r="U273" s="226">
        <v>6</v>
      </c>
      <c r="V273" s="120">
        <v>1</v>
      </c>
      <c r="W273" s="109">
        <v>1</v>
      </c>
      <c r="X273" s="109">
        <v>9</v>
      </c>
      <c r="Y273" s="109">
        <v>3</v>
      </c>
      <c r="Z273" s="109">
        <v>4</v>
      </c>
      <c r="AA273" s="109">
        <v>1</v>
      </c>
    </row>
    <row r="274" spans="1:27" ht="15" hidden="1" customHeight="1" outlineLevel="2">
      <c r="A274" s="135" t="s">
        <v>374</v>
      </c>
      <c r="B274" s="169"/>
      <c r="C274" s="18" t="s">
        <v>6</v>
      </c>
      <c r="D274" s="108">
        <v>3</v>
      </c>
      <c r="E274" s="109">
        <v>0</v>
      </c>
      <c r="F274" s="109">
        <v>0</v>
      </c>
      <c r="G274" s="109">
        <v>0</v>
      </c>
      <c r="H274" s="145">
        <v>0</v>
      </c>
      <c r="I274" s="109">
        <v>1</v>
      </c>
      <c r="J274" s="109">
        <v>0</v>
      </c>
      <c r="K274" s="109">
        <v>7</v>
      </c>
      <c r="L274" s="109">
        <v>4</v>
      </c>
      <c r="M274" s="109">
        <v>0</v>
      </c>
      <c r="N274" s="109">
        <v>0</v>
      </c>
      <c r="O274" s="109">
        <v>1</v>
      </c>
      <c r="P274" s="109">
        <v>0</v>
      </c>
      <c r="Q274" s="109">
        <v>0</v>
      </c>
      <c r="R274" s="109">
        <v>0</v>
      </c>
      <c r="S274" s="109">
        <v>0</v>
      </c>
      <c r="T274" s="145">
        <v>0</v>
      </c>
      <c r="U274" s="226">
        <v>0</v>
      </c>
      <c r="V274" s="120">
        <v>0</v>
      </c>
      <c r="W274" s="109">
        <v>0</v>
      </c>
      <c r="X274" s="109">
        <v>0</v>
      </c>
      <c r="Y274" s="109">
        <v>0</v>
      </c>
      <c r="Z274" s="109">
        <v>1</v>
      </c>
      <c r="AA274" s="109">
        <v>0</v>
      </c>
    </row>
    <row r="275" spans="1:27" ht="15" hidden="1" customHeight="1" outlineLevel="2">
      <c r="A275" s="135" t="s">
        <v>375</v>
      </c>
      <c r="B275" s="169"/>
      <c r="C275" s="18" t="s">
        <v>7</v>
      </c>
      <c r="D275" s="108">
        <v>13</v>
      </c>
      <c r="E275" s="109">
        <v>13</v>
      </c>
      <c r="F275" s="109">
        <v>12</v>
      </c>
      <c r="G275" s="109">
        <v>14</v>
      </c>
      <c r="H275" s="145">
        <v>15</v>
      </c>
      <c r="I275" s="109">
        <v>10</v>
      </c>
      <c r="J275" s="109">
        <v>13</v>
      </c>
      <c r="K275" s="109">
        <v>7</v>
      </c>
      <c r="L275" s="109">
        <v>3</v>
      </c>
      <c r="M275" s="109">
        <v>5</v>
      </c>
      <c r="N275" s="109">
        <v>1</v>
      </c>
      <c r="O275" s="109">
        <v>2</v>
      </c>
      <c r="P275" s="109">
        <v>3</v>
      </c>
      <c r="Q275" s="109">
        <v>3</v>
      </c>
      <c r="R275" s="109">
        <v>2</v>
      </c>
      <c r="S275" s="109">
        <v>2</v>
      </c>
      <c r="T275" s="145">
        <v>10</v>
      </c>
      <c r="U275" s="226">
        <v>6</v>
      </c>
      <c r="V275" s="120">
        <v>3</v>
      </c>
      <c r="W275" s="109">
        <v>5</v>
      </c>
      <c r="X275" s="109">
        <v>4</v>
      </c>
      <c r="Y275" s="109">
        <v>4</v>
      </c>
      <c r="Z275" s="109">
        <v>4</v>
      </c>
      <c r="AA275" s="109">
        <v>6</v>
      </c>
    </row>
    <row r="276" spans="1:27" ht="15" hidden="1" customHeight="1" outlineLevel="2">
      <c r="A276" s="135" t="s">
        <v>376</v>
      </c>
      <c r="B276" s="169"/>
      <c r="C276" s="18" t="s">
        <v>8</v>
      </c>
      <c r="D276" s="108">
        <v>0</v>
      </c>
      <c r="E276" s="109">
        <v>0</v>
      </c>
      <c r="F276" s="109">
        <v>0</v>
      </c>
      <c r="G276" s="109">
        <v>0</v>
      </c>
      <c r="H276" s="145">
        <v>0</v>
      </c>
      <c r="I276" s="109">
        <v>0</v>
      </c>
      <c r="J276" s="109">
        <v>0</v>
      </c>
      <c r="K276" s="109">
        <v>0</v>
      </c>
      <c r="L276" s="109">
        <v>0</v>
      </c>
      <c r="M276" s="109">
        <v>0</v>
      </c>
      <c r="N276" s="109">
        <v>0</v>
      </c>
      <c r="O276" s="109">
        <v>0</v>
      </c>
      <c r="P276" s="109">
        <v>0</v>
      </c>
      <c r="Q276" s="109">
        <v>0</v>
      </c>
      <c r="R276" s="109">
        <v>0</v>
      </c>
      <c r="S276" s="109">
        <v>0</v>
      </c>
      <c r="T276" s="145">
        <v>0</v>
      </c>
      <c r="U276" s="226">
        <v>0</v>
      </c>
      <c r="V276" s="120">
        <v>0</v>
      </c>
      <c r="W276" s="109">
        <v>0</v>
      </c>
      <c r="X276" s="109">
        <v>0</v>
      </c>
      <c r="Y276" s="109">
        <v>0</v>
      </c>
      <c r="Z276" s="109">
        <v>0</v>
      </c>
      <c r="AA276" s="109">
        <v>0</v>
      </c>
    </row>
    <row r="277" spans="1:27" ht="15" customHeight="1">
      <c r="B277" s="169"/>
      <c r="C277" s="31"/>
      <c r="D277" s="104"/>
      <c r="E277" s="105"/>
      <c r="F277" s="105"/>
      <c r="G277" s="105"/>
      <c r="H277" s="105"/>
      <c r="I277" s="105"/>
      <c r="J277" s="105"/>
      <c r="K277" s="105"/>
      <c r="L277" s="105"/>
      <c r="M277" s="105"/>
      <c r="N277" s="105"/>
      <c r="O277" s="105"/>
      <c r="P277" s="105"/>
      <c r="Q277" s="105"/>
      <c r="R277" s="105"/>
      <c r="S277" s="105"/>
      <c r="T277" s="105"/>
      <c r="U277" s="105"/>
      <c r="V277" s="105"/>
      <c r="W277" s="105"/>
      <c r="X277" s="105"/>
      <c r="Y277" s="105"/>
      <c r="Z277" s="105"/>
      <c r="AA277" s="105"/>
    </row>
    <row r="278" spans="1:27" ht="15" customHeight="1">
      <c r="B278" s="169"/>
      <c r="C278" s="21" t="s">
        <v>71</v>
      </c>
      <c r="D278" s="106"/>
      <c r="E278" s="107"/>
      <c r="F278" s="107"/>
      <c r="G278" s="107"/>
      <c r="H278" s="107"/>
      <c r="I278" s="107"/>
      <c r="J278" s="107"/>
      <c r="K278" s="107"/>
      <c r="L278" s="107"/>
      <c r="M278" s="107"/>
      <c r="N278" s="107"/>
      <c r="O278" s="107"/>
      <c r="P278" s="107"/>
      <c r="Q278" s="107"/>
      <c r="R278" s="107"/>
      <c r="S278" s="107"/>
      <c r="T278" s="107"/>
      <c r="U278" s="107"/>
      <c r="V278" s="107"/>
      <c r="W278" s="107"/>
      <c r="X278" s="107"/>
      <c r="Y278" s="107"/>
      <c r="Z278" s="107"/>
      <c r="AA278" s="107"/>
    </row>
    <row r="279" spans="1:27" ht="15" customHeight="1">
      <c r="A279" s="135" t="s">
        <v>377</v>
      </c>
      <c r="B279" s="169"/>
      <c r="C279" s="15" t="s">
        <v>3</v>
      </c>
      <c r="D279" s="102">
        <f t="shared" ref="D279:H284" si="247">D287+D294+D301</f>
        <v>2419</v>
      </c>
      <c r="E279" s="103">
        <f t="shared" si="247"/>
        <v>2486</v>
      </c>
      <c r="F279" s="103">
        <f t="shared" si="247"/>
        <v>2302</v>
      </c>
      <c r="G279" s="103">
        <f t="shared" si="247"/>
        <v>2465</v>
      </c>
      <c r="H279" s="102">
        <f>H287+H294+H301</f>
        <v>2414</v>
      </c>
      <c r="I279" s="119">
        <f t="shared" ref="I279:K279" si="248">I287+I294+I301</f>
        <v>2523</v>
      </c>
      <c r="J279" s="103">
        <f t="shared" si="248"/>
        <v>2503</v>
      </c>
      <c r="K279" s="103">
        <f t="shared" si="248"/>
        <v>2494</v>
      </c>
      <c r="L279" s="103">
        <f t="shared" ref="L279:T279" si="249">L287+L294+L301</f>
        <v>2500</v>
      </c>
      <c r="M279" s="103">
        <f t="shared" si="249"/>
        <v>2466</v>
      </c>
      <c r="N279" s="103">
        <f t="shared" si="249"/>
        <v>2542</v>
      </c>
      <c r="O279" s="103">
        <f t="shared" si="249"/>
        <v>2628</v>
      </c>
      <c r="P279" s="103">
        <f t="shared" si="249"/>
        <v>2635</v>
      </c>
      <c r="Q279" s="103">
        <f t="shared" si="249"/>
        <v>2493</v>
      </c>
      <c r="R279" s="103">
        <f t="shared" si="249"/>
        <v>2030</v>
      </c>
      <c r="S279" s="103">
        <f t="shared" si="249"/>
        <v>2574</v>
      </c>
      <c r="T279" s="103">
        <f t="shared" si="249"/>
        <v>2491</v>
      </c>
      <c r="U279" s="103">
        <f t="shared" ref="U279:W279" si="250">U287+U294+U301</f>
        <v>2577</v>
      </c>
      <c r="V279" s="103">
        <f t="shared" si="250"/>
        <v>2578</v>
      </c>
      <c r="W279" s="103">
        <f t="shared" si="250"/>
        <v>2345</v>
      </c>
      <c r="X279" s="103">
        <f t="shared" ref="X279" si="251">X287+X294+X301</f>
        <v>2414</v>
      </c>
      <c r="Y279" s="103">
        <f t="shared" ref="Y279:Y284" si="252">Y287+Y294+Y301</f>
        <v>2427</v>
      </c>
      <c r="Z279" s="103">
        <f t="shared" ref="Z279:AA284" si="253">Z287+Z294+Z301</f>
        <v>2838</v>
      </c>
      <c r="AA279" s="103">
        <f t="shared" si="253"/>
        <v>2072</v>
      </c>
    </row>
    <row r="280" spans="1:27" ht="15" customHeight="1">
      <c r="A280" s="135" t="s">
        <v>378</v>
      </c>
      <c r="B280" s="169"/>
      <c r="C280" s="17" t="s">
        <v>4</v>
      </c>
      <c r="D280" s="102">
        <f t="shared" si="247"/>
        <v>223</v>
      </c>
      <c r="E280" s="103">
        <f t="shared" si="247"/>
        <v>207</v>
      </c>
      <c r="F280" s="103">
        <f t="shared" si="247"/>
        <v>224</v>
      </c>
      <c r="G280" s="103">
        <f t="shared" si="247"/>
        <v>214</v>
      </c>
      <c r="H280" s="102">
        <f t="shared" si="247"/>
        <v>222</v>
      </c>
      <c r="I280" s="119">
        <f t="shared" ref="I280:K280" si="254">I288+I295+I302</f>
        <v>213</v>
      </c>
      <c r="J280" s="103">
        <f t="shared" si="254"/>
        <v>236</v>
      </c>
      <c r="K280" s="103">
        <f t="shared" si="254"/>
        <v>227</v>
      </c>
      <c r="L280" s="103">
        <f t="shared" ref="L280:T280" si="255">L288+L295+L302</f>
        <v>266</v>
      </c>
      <c r="M280" s="103">
        <f t="shared" si="255"/>
        <v>247</v>
      </c>
      <c r="N280" s="103">
        <f t="shared" si="255"/>
        <v>228</v>
      </c>
      <c r="O280" s="103">
        <f t="shared" si="255"/>
        <v>302</v>
      </c>
      <c r="P280" s="103">
        <f t="shared" si="255"/>
        <v>212</v>
      </c>
      <c r="Q280" s="103">
        <f t="shared" si="255"/>
        <v>238</v>
      </c>
      <c r="R280" s="103">
        <f t="shared" si="255"/>
        <v>178</v>
      </c>
      <c r="S280" s="103">
        <f t="shared" si="255"/>
        <v>246</v>
      </c>
      <c r="T280" s="103">
        <f t="shared" si="255"/>
        <v>270</v>
      </c>
      <c r="U280" s="103">
        <f t="shared" ref="U280:W280" si="256">U288+U295+U302</f>
        <v>217</v>
      </c>
      <c r="V280" s="103">
        <f t="shared" si="256"/>
        <v>193</v>
      </c>
      <c r="W280" s="103">
        <f t="shared" si="256"/>
        <v>224</v>
      </c>
      <c r="X280" s="103">
        <f t="shared" ref="X280" si="257">X288+X295+X302</f>
        <v>250</v>
      </c>
      <c r="Y280" s="103">
        <f t="shared" si="252"/>
        <v>238</v>
      </c>
      <c r="Z280" s="103">
        <f t="shared" si="253"/>
        <v>273</v>
      </c>
      <c r="AA280" s="103">
        <f t="shared" si="253"/>
        <v>160</v>
      </c>
    </row>
    <row r="281" spans="1:27" ht="15" customHeight="1">
      <c r="A281" s="135" t="s">
        <v>379</v>
      </c>
      <c r="B281" s="169"/>
      <c r="C281" s="18" t="s">
        <v>5</v>
      </c>
      <c r="D281" s="102">
        <f t="shared" si="247"/>
        <v>76</v>
      </c>
      <c r="E281" s="103">
        <f t="shared" si="247"/>
        <v>62</v>
      </c>
      <c r="F281" s="103">
        <f t="shared" si="247"/>
        <v>63</v>
      </c>
      <c r="G281" s="103">
        <f t="shared" si="247"/>
        <v>68</v>
      </c>
      <c r="H281" s="102">
        <f t="shared" si="247"/>
        <v>86</v>
      </c>
      <c r="I281" s="119">
        <f t="shared" ref="I281:K281" si="258">I289+I296+I303</f>
        <v>84</v>
      </c>
      <c r="J281" s="103">
        <f t="shared" si="258"/>
        <v>74</v>
      </c>
      <c r="K281" s="103">
        <f t="shared" si="258"/>
        <v>64</v>
      </c>
      <c r="L281" s="103">
        <f t="shared" ref="L281:T281" si="259">L289+L296+L303</f>
        <v>80</v>
      </c>
      <c r="M281" s="103">
        <f t="shared" si="259"/>
        <v>105</v>
      </c>
      <c r="N281" s="103">
        <f t="shared" si="259"/>
        <v>89</v>
      </c>
      <c r="O281" s="103">
        <f t="shared" si="259"/>
        <v>104</v>
      </c>
      <c r="P281" s="103">
        <f t="shared" si="259"/>
        <v>107</v>
      </c>
      <c r="Q281" s="103">
        <f t="shared" si="259"/>
        <v>77</v>
      </c>
      <c r="R281" s="103">
        <f t="shared" si="259"/>
        <v>60</v>
      </c>
      <c r="S281" s="103">
        <f t="shared" si="259"/>
        <v>89</v>
      </c>
      <c r="T281" s="103">
        <f t="shared" si="259"/>
        <v>85</v>
      </c>
      <c r="U281" s="103">
        <f t="shared" ref="U281:W281" si="260">U289+U296+U303</f>
        <v>72</v>
      </c>
      <c r="V281" s="103">
        <f t="shared" si="260"/>
        <v>71</v>
      </c>
      <c r="W281" s="103">
        <f t="shared" si="260"/>
        <v>84</v>
      </c>
      <c r="X281" s="103">
        <f t="shared" ref="X281" si="261">X289+X296+X303</f>
        <v>82</v>
      </c>
      <c r="Y281" s="103">
        <f t="shared" si="252"/>
        <v>63</v>
      </c>
      <c r="Z281" s="103">
        <f t="shared" si="253"/>
        <v>94</v>
      </c>
      <c r="AA281" s="103">
        <f t="shared" si="253"/>
        <v>57</v>
      </c>
    </row>
    <row r="282" spans="1:27" ht="15" customHeight="1">
      <c r="A282" s="135" t="s">
        <v>380</v>
      </c>
      <c r="B282" s="169"/>
      <c r="C282" s="18" t="s">
        <v>6</v>
      </c>
      <c r="D282" s="102">
        <f t="shared" si="247"/>
        <v>35</v>
      </c>
      <c r="E282" s="103">
        <f t="shared" si="247"/>
        <v>36</v>
      </c>
      <c r="F282" s="103">
        <f t="shared" si="247"/>
        <v>48</v>
      </c>
      <c r="G282" s="103">
        <f t="shared" si="247"/>
        <v>32</v>
      </c>
      <c r="H282" s="102">
        <f t="shared" si="247"/>
        <v>30</v>
      </c>
      <c r="I282" s="119">
        <f t="shared" ref="I282:K282" si="262">I290+I297+I304</f>
        <v>41</v>
      </c>
      <c r="J282" s="103">
        <f t="shared" si="262"/>
        <v>55</v>
      </c>
      <c r="K282" s="103">
        <f t="shared" si="262"/>
        <v>66</v>
      </c>
      <c r="L282" s="103">
        <f t="shared" ref="L282:T282" si="263">L290+L297+L304</f>
        <v>80</v>
      </c>
      <c r="M282" s="103">
        <f t="shared" si="263"/>
        <v>54</v>
      </c>
      <c r="N282" s="103">
        <f t="shared" si="263"/>
        <v>39</v>
      </c>
      <c r="O282" s="103">
        <f t="shared" si="263"/>
        <v>46</v>
      </c>
      <c r="P282" s="103">
        <f t="shared" si="263"/>
        <v>28</v>
      </c>
      <c r="Q282" s="103">
        <f t="shared" si="263"/>
        <v>53</v>
      </c>
      <c r="R282" s="103">
        <f t="shared" si="263"/>
        <v>35</v>
      </c>
      <c r="S282" s="103">
        <f t="shared" si="263"/>
        <v>45</v>
      </c>
      <c r="T282" s="103">
        <f t="shared" si="263"/>
        <v>82</v>
      </c>
      <c r="U282" s="103">
        <f t="shared" ref="U282:W282" si="264">U290+U297+U304</f>
        <v>34</v>
      </c>
      <c r="V282" s="103">
        <f t="shared" si="264"/>
        <v>36</v>
      </c>
      <c r="W282" s="103">
        <f t="shared" si="264"/>
        <v>37</v>
      </c>
      <c r="X282" s="103">
        <f t="shared" ref="X282" si="265">X290+X297+X304</f>
        <v>50</v>
      </c>
      <c r="Y282" s="103">
        <f t="shared" si="252"/>
        <v>55</v>
      </c>
      <c r="Z282" s="103">
        <f t="shared" si="253"/>
        <v>73</v>
      </c>
      <c r="AA282" s="103">
        <f t="shared" si="253"/>
        <v>25</v>
      </c>
    </row>
    <row r="283" spans="1:27" ht="15" customHeight="1">
      <c r="A283" s="135" t="s">
        <v>381</v>
      </c>
      <c r="B283" s="169"/>
      <c r="C283" s="18" t="s">
        <v>7</v>
      </c>
      <c r="D283" s="102">
        <f t="shared" si="247"/>
        <v>112</v>
      </c>
      <c r="E283" s="103">
        <f t="shared" si="247"/>
        <v>109</v>
      </c>
      <c r="F283" s="103">
        <f t="shared" si="247"/>
        <v>113</v>
      </c>
      <c r="G283" s="103">
        <f t="shared" si="247"/>
        <v>114</v>
      </c>
      <c r="H283" s="102">
        <f t="shared" si="247"/>
        <v>106</v>
      </c>
      <c r="I283" s="119">
        <f t="shared" ref="I283:K283" si="266">I291+I298+I305</f>
        <v>88</v>
      </c>
      <c r="J283" s="103">
        <f t="shared" si="266"/>
        <v>107</v>
      </c>
      <c r="K283" s="103">
        <f t="shared" si="266"/>
        <v>97</v>
      </c>
      <c r="L283" s="103">
        <f t="shared" ref="L283:T283" si="267">L291+L298+L305</f>
        <v>106</v>
      </c>
      <c r="M283" s="103">
        <f t="shared" si="267"/>
        <v>88</v>
      </c>
      <c r="N283" s="103">
        <f t="shared" si="267"/>
        <v>100</v>
      </c>
      <c r="O283" s="103">
        <f t="shared" si="267"/>
        <v>152</v>
      </c>
      <c r="P283" s="103">
        <f t="shared" si="267"/>
        <v>77</v>
      </c>
      <c r="Q283" s="103">
        <f t="shared" si="267"/>
        <v>108</v>
      </c>
      <c r="R283" s="103">
        <f t="shared" si="267"/>
        <v>83</v>
      </c>
      <c r="S283" s="103">
        <f t="shared" si="267"/>
        <v>112</v>
      </c>
      <c r="T283" s="103">
        <f t="shared" si="267"/>
        <v>103</v>
      </c>
      <c r="U283" s="103">
        <f t="shared" ref="U283:W283" si="268">U291+U298+U305</f>
        <v>111</v>
      </c>
      <c r="V283" s="103">
        <f t="shared" si="268"/>
        <v>86</v>
      </c>
      <c r="W283" s="103">
        <f t="shared" si="268"/>
        <v>103</v>
      </c>
      <c r="X283" s="103">
        <f t="shared" ref="X283" si="269">X291+X298+X305</f>
        <v>118</v>
      </c>
      <c r="Y283" s="103">
        <f t="shared" si="252"/>
        <v>120</v>
      </c>
      <c r="Z283" s="103">
        <f t="shared" si="253"/>
        <v>106</v>
      </c>
      <c r="AA283" s="103">
        <f t="shared" si="253"/>
        <v>78</v>
      </c>
    </row>
    <row r="284" spans="1:27" ht="15" customHeight="1">
      <c r="A284" s="135" t="s">
        <v>382</v>
      </c>
      <c r="B284" s="169"/>
      <c r="C284" s="18" t="s">
        <v>8</v>
      </c>
      <c r="D284" s="102">
        <f t="shared" si="247"/>
        <v>0</v>
      </c>
      <c r="E284" s="103">
        <f t="shared" si="247"/>
        <v>0</v>
      </c>
      <c r="F284" s="103">
        <f t="shared" si="247"/>
        <v>0</v>
      </c>
      <c r="G284" s="103">
        <f t="shared" si="247"/>
        <v>0</v>
      </c>
      <c r="H284" s="102">
        <f t="shared" si="247"/>
        <v>0</v>
      </c>
      <c r="I284" s="119">
        <f t="shared" ref="I284:K284" si="270">I292+I299+I306</f>
        <v>0</v>
      </c>
      <c r="J284" s="103">
        <f t="shared" si="270"/>
        <v>0</v>
      </c>
      <c r="K284" s="103">
        <f t="shared" si="270"/>
        <v>0</v>
      </c>
      <c r="L284" s="103">
        <f t="shared" ref="L284:T284" si="271">L292+L299+L306</f>
        <v>0</v>
      </c>
      <c r="M284" s="103">
        <f t="shared" si="271"/>
        <v>0</v>
      </c>
      <c r="N284" s="103">
        <f t="shared" si="271"/>
        <v>0</v>
      </c>
      <c r="O284" s="103">
        <f t="shared" si="271"/>
        <v>0</v>
      </c>
      <c r="P284" s="103">
        <f t="shared" si="271"/>
        <v>0</v>
      </c>
      <c r="Q284" s="103">
        <f t="shared" si="271"/>
        <v>0</v>
      </c>
      <c r="R284" s="103">
        <f t="shared" si="271"/>
        <v>0</v>
      </c>
      <c r="S284" s="103">
        <f t="shared" si="271"/>
        <v>0</v>
      </c>
      <c r="T284" s="103">
        <f t="shared" si="271"/>
        <v>0</v>
      </c>
      <c r="U284" s="103">
        <f t="shared" ref="U284:W284" si="272">U292+U299+U306</f>
        <v>0</v>
      </c>
      <c r="V284" s="103">
        <f t="shared" si="272"/>
        <v>0</v>
      </c>
      <c r="W284" s="103">
        <f t="shared" si="272"/>
        <v>0</v>
      </c>
      <c r="X284" s="103">
        <f t="shared" ref="X284" si="273">X292+X299+X306</f>
        <v>0</v>
      </c>
      <c r="Y284" s="103">
        <f t="shared" si="252"/>
        <v>0</v>
      </c>
      <c r="Z284" s="103">
        <f t="shared" si="253"/>
        <v>0</v>
      </c>
      <c r="AA284" s="103">
        <f t="shared" si="253"/>
        <v>0</v>
      </c>
    </row>
    <row r="285" spans="1:27" ht="15" customHeight="1" collapsed="1">
      <c r="B285" s="169"/>
      <c r="C285" s="27" t="s">
        <v>10</v>
      </c>
      <c r="D285" s="106"/>
      <c r="E285" s="107"/>
      <c r="F285" s="107"/>
      <c r="G285" s="107"/>
      <c r="H285" s="107"/>
      <c r="I285" s="107"/>
      <c r="J285" s="107"/>
      <c r="K285" s="107"/>
      <c r="L285" s="107"/>
      <c r="M285" s="107"/>
      <c r="N285" s="107"/>
      <c r="O285" s="107"/>
      <c r="P285" s="107"/>
      <c r="Q285" s="107"/>
      <c r="R285" s="107"/>
      <c r="S285" s="107"/>
      <c r="T285" s="107"/>
      <c r="U285" s="107"/>
      <c r="V285" s="107"/>
      <c r="W285" s="107"/>
      <c r="X285" s="107"/>
      <c r="Y285" s="107"/>
      <c r="Z285" s="107"/>
      <c r="AA285" s="107"/>
    </row>
    <row r="286" spans="1:27" ht="15" hidden="1" customHeight="1" outlineLevel="1" collapsed="1">
      <c r="B286" s="169" t="s">
        <v>72</v>
      </c>
      <c r="C286" s="24" t="s">
        <v>73</v>
      </c>
      <c r="D286" s="106"/>
      <c r="E286" s="107"/>
      <c r="F286" s="107"/>
      <c r="G286" s="107"/>
      <c r="H286" s="107"/>
      <c r="I286" s="107"/>
      <c r="J286" s="107"/>
      <c r="K286" s="107"/>
      <c r="L286" s="107"/>
      <c r="M286" s="107"/>
      <c r="N286" s="107"/>
      <c r="O286" s="107"/>
      <c r="P286" s="107"/>
      <c r="Q286" s="107"/>
      <c r="R286" s="107"/>
      <c r="S286" s="107"/>
      <c r="T286" s="107"/>
      <c r="U286" s="107"/>
      <c r="V286" s="107"/>
      <c r="W286" s="107"/>
      <c r="X286" s="107"/>
      <c r="Y286" s="107"/>
      <c r="Z286" s="107"/>
      <c r="AA286" s="107"/>
    </row>
    <row r="287" spans="1:27" ht="15" hidden="1" customHeight="1" outlineLevel="2">
      <c r="A287" s="135" t="s">
        <v>383</v>
      </c>
      <c r="B287" s="169"/>
      <c r="C287" s="15" t="s">
        <v>3</v>
      </c>
      <c r="D287" s="108">
        <v>902</v>
      </c>
      <c r="E287" s="109">
        <v>874</v>
      </c>
      <c r="F287" s="109">
        <v>890</v>
      </c>
      <c r="G287" s="109">
        <v>933</v>
      </c>
      <c r="H287" s="145">
        <v>897</v>
      </c>
      <c r="I287" s="109">
        <v>1048</v>
      </c>
      <c r="J287" s="109">
        <v>1044</v>
      </c>
      <c r="K287" s="109">
        <v>1033</v>
      </c>
      <c r="L287" s="109">
        <v>1063</v>
      </c>
      <c r="M287" s="109">
        <v>963</v>
      </c>
      <c r="N287" s="109">
        <v>984</v>
      </c>
      <c r="O287" s="109">
        <v>1059</v>
      </c>
      <c r="P287" s="109">
        <v>1103</v>
      </c>
      <c r="Q287" s="109">
        <v>1013</v>
      </c>
      <c r="R287" s="109">
        <v>753</v>
      </c>
      <c r="S287" s="109">
        <v>1081</v>
      </c>
      <c r="T287" s="145">
        <v>968</v>
      </c>
      <c r="U287" s="228">
        <v>1163</v>
      </c>
      <c r="V287" s="120">
        <v>1015</v>
      </c>
      <c r="W287" s="109">
        <v>951</v>
      </c>
      <c r="X287" s="109">
        <v>989</v>
      </c>
      <c r="Y287" s="109">
        <v>946</v>
      </c>
      <c r="Z287" s="109">
        <v>1077</v>
      </c>
      <c r="AA287" s="109">
        <v>864</v>
      </c>
    </row>
    <row r="288" spans="1:27" ht="15" hidden="1" customHeight="1" outlineLevel="2">
      <c r="A288" s="135" t="s">
        <v>384</v>
      </c>
      <c r="B288" s="169"/>
      <c r="C288" s="17" t="s">
        <v>4</v>
      </c>
      <c r="D288" s="108">
        <v>61</v>
      </c>
      <c r="E288" s="109">
        <v>67</v>
      </c>
      <c r="F288" s="109">
        <v>86</v>
      </c>
      <c r="G288" s="109">
        <v>61</v>
      </c>
      <c r="H288" s="145">
        <v>74</v>
      </c>
      <c r="I288" s="109">
        <v>71</v>
      </c>
      <c r="J288" s="109">
        <v>96</v>
      </c>
      <c r="K288" s="109">
        <v>85</v>
      </c>
      <c r="L288" s="109">
        <v>97</v>
      </c>
      <c r="M288" s="109">
        <v>80</v>
      </c>
      <c r="N288" s="109">
        <v>81</v>
      </c>
      <c r="O288" s="109">
        <v>99</v>
      </c>
      <c r="P288" s="109">
        <v>85</v>
      </c>
      <c r="Q288" s="109">
        <v>106</v>
      </c>
      <c r="R288" s="109">
        <v>71</v>
      </c>
      <c r="S288" s="109">
        <v>117</v>
      </c>
      <c r="T288" s="145">
        <v>117</v>
      </c>
      <c r="U288" s="226">
        <v>103</v>
      </c>
      <c r="V288" s="120">
        <v>88</v>
      </c>
      <c r="W288" s="109">
        <v>100</v>
      </c>
      <c r="X288" s="109">
        <v>89</v>
      </c>
      <c r="Y288" s="109">
        <v>92</v>
      </c>
      <c r="Z288" s="109">
        <v>80</v>
      </c>
      <c r="AA288" s="109">
        <v>55</v>
      </c>
    </row>
    <row r="289" spans="1:27" ht="15" hidden="1" customHeight="1" outlineLevel="2">
      <c r="A289" s="135" t="s">
        <v>385</v>
      </c>
      <c r="B289" s="169"/>
      <c r="C289" s="18" t="s">
        <v>5</v>
      </c>
      <c r="D289" s="108">
        <v>14</v>
      </c>
      <c r="E289" s="109">
        <v>13</v>
      </c>
      <c r="F289" s="109">
        <v>20</v>
      </c>
      <c r="G289" s="109">
        <v>13</v>
      </c>
      <c r="H289" s="145">
        <v>29</v>
      </c>
      <c r="I289" s="109">
        <v>28</v>
      </c>
      <c r="J289" s="109">
        <v>31</v>
      </c>
      <c r="K289" s="109">
        <v>17</v>
      </c>
      <c r="L289" s="109">
        <v>27</v>
      </c>
      <c r="M289" s="109">
        <v>34</v>
      </c>
      <c r="N289" s="109">
        <v>26</v>
      </c>
      <c r="O289" s="109">
        <v>32</v>
      </c>
      <c r="P289" s="109">
        <v>40</v>
      </c>
      <c r="Q289" s="109">
        <v>31</v>
      </c>
      <c r="R289" s="109">
        <v>23</v>
      </c>
      <c r="S289" s="109">
        <v>26</v>
      </c>
      <c r="T289" s="145">
        <v>28</v>
      </c>
      <c r="U289" s="226">
        <v>26</v>
      </c>
      <c r="V289" s="120">
        <v>27</v>
      </c>
      <c r="W289" s="109">
        <v>30</v>
      </c>
      <c r="X289" s="109">
        <v>15</v>
      </c>
      <c r="Y289" s="109">
        <v>18</v>
      </c>
      <c r="Z289" s="109">
        <v>25</v>
      </c>
      <c r="AA289" s="109">
        <v>15</v>
      </c>
    </row>
    <row r="290" spans="1:27" ht="15" hidden="1" customHeight="1" outlineLevel="2">
      <c r="A290" s="135" t="s">
        <v>386</v>
      </c>
      <c r="B290" s="169"/>
      <c r="C290" s="18" t="s">
        <v>6</v>
      </c>
      <c r="D290" s="108">
        <v>14</v>
      </c>
      <c r="E290" s="109">
        <v>17</v>
      </c>
      <c r="F290" s="109">
        <v>20</v>
      </c>
      <c r="G290" s="109">
        <v>7</v>
      </c>
      <c r="H290" s="145">
        <v>8</v>
      </c>
      <c r="I290" s="109">
        <v>6</v>
      </c>
      <c r="J290" s="109">
        <v>20</v>
      </c>
      <c r="K290" s="109">
        <v>27</v>
      </c>
      <c r="L290" s="109">
        <v>35</v>
      </c>
      <c r="M290" s="109">
        <v>17</v>
      </c>
      <c r="N290" s="109">
        <v>14</v>
      </c>
      <c r="O290" s="109">
        <v>18</v>
      </c>
      <c r="P290" s="109">
        <v>11</v>
      </c>
      <c r="Q290" s="109">
        <v>18</v>
      </c>
      <c r="R290" s="109">
        <v>12</v>
      </c>
      <c r="S290" s="109">
        <v>28</v>
      </c>
      <c r="T290" s="145">
        <v>47</v>
      </c>
      <c r="U290" s="226">
        <v>23</v>
      </c>
      <c r="V290" s="120">
        <v>18</v>
      </c>
      <c r="W290" s="109">
        <v>20</v>
      </c>
      <c r="X290" s="109">
        <v>21</v>
      </c>
      <c r="Y290" s="109">
        <v>18</v>
      </c>
      <c r="Z290" s="109">
        <v>20</v>
      </c>
      <c r="AA290" s="109">
        <v>6</v>
      </c>
    </row>
    <row r="291" spans="1:27" ht="15" hidden="1" customHeight="1" outlineLevel="2">
      <c r="A291" s="135" t="s">
        <v>387</v>
      </c>
      <c r="B291" s="169"/>
      <c r="C291" s="18" t="s">
        <v>7</v>
      </c>
      <c r="D291" s="108">
        <v>33</v>
      </c>
      <c r="E291" s="109">
        <v>37</v>
      </c>
      <c r="F291" s="109">
        <v>46</v>
      </c>
      <c r="G291" s="109">
        <v>41</v>
      </c>
      <c r="H291" s="145">
        <v>37</v>
      </c>
      <c r="I291" s="109">
        <v>37</v>
      </c>
      <c r="J291" s="109">
        <v>45</v>
      </c>
      <c r="K291" s="109">
        <v>41</v>
      </c>
      <c r="L291" s="109">
        <v>35</v>
      </c>
      <c r="M291" s="109">
        <v>29</v>
      </c>
      <c r="N291" s="109">
        <v>41</v>
      </c>
      <c r="O291" s="109">
        <v>49</v>
      </c>
      <c r="P291" s="109">
        <v>34</v>
      </c>
      <c r="Q291" s="109">
        <v>57</v>
      </c>
      <c r="R291" s="109">
        <v>36</v>
      </c>
      <c r="S291" s="109">
        <v>63</v>
      </c>
      <c r="T291" s="145">
        <v>42</v>
      </c>
      <c r="U291" s="226">
        <v>54</v>
      </c>
      <c r="V291" s="120">
        <v>43</v>
      </c>
      <c r="W291" s="109">
        <v>50</v>
      </c>
      <c r="X291" s="109">
        <v>53</v>
      </c>
      <c r="Y291" s="109">
        <v>56</v>
      </c>
      <c r="Z291" s="109">
        <v>35</v>
      </c>
      <c r="AA291" s="109">
        <v>34</v>
      </c>
    </row>
    <row r="292" spans="1:27" ht="15" hidden="1" customHeight="1" outlineLevel="2">
      <c r="A292" s="135" t="s">
        <v>388</v>
      </c>
      <c r="B292" s="169"/>
      <c r="C292" s="18" t="s">
        <v>8</v>
      </c>
      <c r="D292" s="108">
        <v>0</v>
      </c>
      <c r="E292" s="109">
        <v>0</v>
      </c>
      <c r="F292" s="109">
        <v>0</v>
      </c>
      <c r="G292" s="109">
        <v>0</v>
      </c>
      <c r="H292" s="145">
        <v>0</v>
      </c>
      <c r="I292" s="109">
        <v>0</v>
      </c>
      <c r="J292" s="109">
        <v>0</v>
      </c>
      <c r="K292" s="109">
        <v>0</v>
      </c>
      <c r="L292" s="109">
        <v>0</v>
      </c>
      <c r="M292" s="109">
        <v>0</v>
      </c>
      <c r="N292" s="109">
        <v>0</v>
      </c>
      <c r="O292" s="109">
        <v>0</v>
      </c>
      <c r="P292" s="109">
        <v>0</v>
      </c>
      <c r="Q292" s="109">
        <v>0</v>
      </c>
      <c r="R292" s="109">
        <v>0</v>
      </c>
      <c r="S292" s="109">
        <v>0</v>
      </c>
      <c r="T292" s="145">
        <v>0</v>
      </c>
      <c r="U292" s="226">
        <v>0</v>
      </c>
      <c r="V292" s="120">
        <v>0</v>
      </c>
      <c r="W292" s="109">
        <v>0</v>
      </c>
      <c r="X292" s="109">
        <v>0</v>
      </c>
      <c r="Y292" s="109">
        <v>0</v>
      </c>
      <c r="Z292" s="109">
        <v>0</v>
      </c>
      <c r="AA292" s="109">
        <v>0</v>
      </c>
    </row>
    <row r="293" spans="1:27" ht="15" hidden="1" customHeight="1" outlineLevel="1" collapsed="1">
      <c r="B293" s="169" t="s">
        <v>74</v>
      </c>
      <c r="C293" s="24" t="s">
        <v>75</v>
      </c>
      <c r="D293" s="106"/>
      <c r="E293" s="107"/>
      <c r="F293" s="107"/>
      <c r="G293" s="107"/>
      <c r="H293" s="107"/>
      <c r="I293" s="107"/>
      <c r="J293" s="107"/>
      <c r="K293" s="107"/>
      <c r="L293" s="107"/>
      <c r="M293" s="107"/>
      <c r="N293" s="107"/>
      <c r="O293" s="107"/>
      <c r="P293" s="107"/>
      <c r="Q293" s="107"/>
      <c r="R293" s="107"/>
      <c r="S293" s="107"/>
      <c r="T293" s="107"/>
      <c r="U293" s="107"/>
      <c r="V293" s="107"/>
      <c r="W293" s="107"/>
      <c r="X293" s="107"/>
      <c r="Y293" s="107"/>
      <c r="Z293" s="107"/>
      <c r="AA293" s="107"/>
    </row>
    <row r="294" spans="1:27" ht="15" hidden="1" customHeight="1" outlineLevel="2">
      <c r="A294" s="135" t="s">
        <v>389</v>
      </c>
      <c r="B294" s="169"/>
      <c r="C294" s="15" t="s">
        <v>3</v>
      </c>
      <c r="D294" s="108">
        <v>775</v>
      </c>
      <c r="E294" s="109">
        <v>947</v>
      </c>
      <c r="F294" s="109">
        <v>756</v>
      </c>
      <c r="G294" s="109">
        <v>910</v>
      </c>
      <c r="H294" s="145">
        <v>838</v>
      </c>
      <c r="I294" s="109">
        <v>788</v>
      </c>
      <c r="J294" s="109">
        <v>799</v>
      </c>
      <c r="K294" s="109">
        <v>794</v>
      </c>
      <c r="L294" s="109">
        <v>754</v>
      </c>
      <c r="M294" s="109">
        <v>810</v>
      </c>
      <c r="N294" s="109">
        <v>759</v>
      </c>
      <c r="O294" s="109">
        <v>845</v>
      </c>
      <c r="P294" s="109">
        <v>821</v>
      </c>
      <c r="Q294" s="109">
        <v>804</v>
      </c>
      <c r="R294" s="109">
        <v>743</v>
      </c>
      <c r="S294" s="109">
        <v>759</v>
      </c>
      <c r="T294" s="145">
        <v>730</v>
      </c>
      <c r="U294" s="228">
        <v>701</v>
      </c>
      <c r="V294" s="120">
        <v>791</v>
      </c>
      <c r="W294" s="109">
        <v>640</v>
      </c>
      <c r="X294" s="109">
        <v>710</v>
      </c>
      <c r="Y294" s="109">
        <v>684</v>
      </c>
      <c r="Z294" s="109">
        <v>839</v>
      </c>
      <c r="AA294" s="109">
        <v>558</v>
      </c>
    </row>
    <row r="295" spans="1:27" ht="15" hidden="1" customHeight="1" outlineLevel="2">
      <c r="A295" s="135" t="s">
        <v>390</v>
      </c>
      <c r="B295" s="169"/>
      <c r="C295" s="17" t="s">
        <v>4</v>
      </c>
      <c r="D295" s="108">
        <v>84</v>
      </c>
      <c r="E295" s="109">
        <v>90</v>
      </c>
      <c r="F295" s="109">
        <v>88</v>
      </c>
      <c r="G295" s="109">
        <v>99</v>
      </c>
      <c r="H295" s="145">
        <v>92</v>
      </c>
      <c r="I295" s="109">
        <v>77</v>
      </c>
      <c r="J295" s="109">
        <v>89</v>
      </c>
      <c r="K295" s="109">
        <v>84</v>
      </c>
      <c r="L295" s="109">
        <v>82</v>
      </c>
      <c r="M295" s="109">
        <v>99</v>
      </c>
      <c r="N295" s="109">
        <v>98</v>
      </c>
      <c r="O295" s="109">
        <v>143</v>
      </c>
      <c r="P295" s="109">
        <v>76</v>
      </c>
      <c r="Q295" s="109">
        <v>70</v>
      </c>
      <c r="R295" s="109">
        <v>65</v>
      </c>
      <c r="S295" s="109">
        <v>72</v>
      </c>
      <c r="T295" s="145">
        <v>83</v>
      </c>
      <c r="U295" s="226">
        <v>59</v>
      </c>
      <c r="V295" s="120">
        <v>68</v>
      </c>
      <c r="W295" s="109">
        <v>73</v>
      </c>
      <c r="X295" s="109">
        <v>69</v>
      </c>
      <c r="Y295" s="109">
        <v>68</v>
      </c>
      <c r="Z295" s="109">
        <v>89</v>
      </c>
      <c r="AA295" s="109">
        <v>51</v>
      </c>
    </row>
    <row r="296" spans="1:27" ht="15" hidden="1" customHeight="1" outlineLevel="2">
      <c r="A296" s="135" t="s">
        <v>391</v>
      </c>
      <c r="B296" s="169"/>
      <c r="C296" s="18" t="s">
        <v>5</v>
      </c>
      <c r="D296" s="108">
        <v>39</v>
      </c>
      <c r="E296" s="109">
        <v>32</v>
      </c>
      <c r="F296" s="109">
        <v>30</v>
      </c>
      <c r="G296" s="109">
        <v>39</v>
      </c>
      <c r="H296" s="145">
        <v>35</v>
      </c>
      <c r="I296" s="109">
        <v>34</v>
      </c>
      <c r="J296" s="109">
        <v>29</v>
      </c>
      <c r="K296" s="109">
        <v>38</v>
      </c>
      <c r="L296" s="109">
        <v>34</v>
      </c>
      <c r="M296" s="109">
        <v>49</v>
      </c>
      <c r="N296" s="109">
        <v>47</v>
      </c>
      <c r="O296" s="109">
        <v>47</v>
      </c>
      <c r="P296" s="109">
        <v>45</v>
      </c>
      <c r="Q296" s="109">
        <v>29</v>
      </c>
      <c r="R296" s="109">
        <v>27</v>
      </c>
      <c r="S296" s="109">
        <v>45</v>
      </c>
      <c r="T296" s="145">
        <v>35</v>
      </c>
      <c r="U296" s="226">
        <v>31</v>
      </c>
      <c r="V296" s="120">
        <v>33</v>
      </c>
      <c r="W296" s="109">
        <v>41</v>
      </c>
      <c r="X296" s="109">
        <v>29</v>
      </c>
      <c r="Y296" s="109">
        <v>31</v>
      </c>
      <c r="Z296" s="109">
        <v>43</v>
      </c>
      <c r="AA296" s="109">
        <v>20</v>
      </c>
    </row>
    <row r="297" spans="1:27" ht="15" hidden="1" customHeight="1" outlineLevel="2">
      <c r="A297" s="135" t="s">
        <v>392</v>
      </c>
      <c r="B297" s="169"/>
      <c r="C297" s="18" t="s">
        <v>6</v>
      </c>
      <c r="D297" s="108">
        <v>3</v>
      </c>
      <c r="E297" s="109">
        <v>10</v>
      </c>
      <c r="F297" s="109">
        <v>16</v>
      </c>
      <c r="G297" s="109">
        <v>11</v>
      </c>
      <c r="H297" s="145">
        <v>12</v>
      </c>
      <c r="I297" s="109">
        <v>23</v>
      </c>
      <c r="J297" s="109">
        <v>19</v>
      </c>
      <c r="K297" s="109">
        <v>24</v>
      </c>
      <c r="L297" s="109">
        <v>18</v>
      </c>
      <c r="M297" s="109">
        <v>18</v>
      </c>
      <c r="N297" s="109">
        <v>17</v>
      </c>
      <c r="O297" s="109">
        <v>23</v>
      </c>
      <c r="P297" s="109">
        <v>12</v>
      </c>
      <c r="Q297" s="109">
        <v>10</v>
      </c>
      <c r="R297" s="109">
        <v>10</v>
      </c>
      <c r="S297" s="109">
        <v>5</v>
      </c>
      <c r="T297" s="145">
        <v>21</v>
      </c>
      <c r="U297" s="226">
        <v>6</v>
      </c>
      <c r="V297" s="120">
        <v>6</v>
      </c>
      <c r="W297" s="109">
        <v>5</v>
      </c>
      <c r="X297" s="109">
        <v>6</v>
      </c>
      <c r="Y297" s="109">
        <v>8</v>
      </c>
      <c r="Z297" s="109">
        <v>13</v>
      </c>
      <c r="AA297" s="109">
        <v>6</v>
      </c>
    </row>
    <row r="298" spans="1:27" ht="15" hidden="1" customHeight="1" outlineLevel="2">
      <c r="A298" s="135" t="s">
        <v>393</v>
      </c>
      <c r="B298" s="169"/>
      <c r="C298" s="18" t="s">
        <v>7</v>
      </c>
      <c r="D298" s="108">
        <v>42</v>
      </c>
      <c r="E298" s="109">
        <v>48</v>
      </c>
      <c r="F298" s="109">
        <v>42</v>
      </c>
      <c r="G298" s="109">
        <v>49</v>
      </c>
      <c r="H298" s="145">
        <v>45</v>
      </c>
      <c r="I298" s="109">
        <v>20</v>
      </c>
      <c r="J298" s="109">
        <v>41</v>
      </c>
      <c r="K298" s="109">
        <v>22</v>
      </c>
      <c r="L298" s="109">
        <v>30</v>
      </c>
      <c r="M298" s="109">
        <v>32</v>
      </c>
      <c r="N298" s="109">
        <v>34</v>
      </c>
      <c r="O298" s="109">
        <v>73</v>
      </c>
      <c r="P298" s="109">
        <v>19</v>
      </c>
      <c r="Q298" s="109">
        <v>31</v>
      </c>
      <c r="R298" s="109">
        <v>28</v>
      </c>
      <c r="S298" s="109">
        <v>22</v>
      </c>
      <c r="T298" s="145">
        <v>27</v>
      </c>
      <c r="U298" s="226">
        <v>22</v>
      </c>
      <c r="V298" s="120">
        <v>29</v>
      </c>
      <c r="W298" s="109">
        <v>27</v>
      </c>
      <c r="X298" s="109">
        <v>34</v>
      </c>
      <c r="Y298" s="109">
        <v>29</v>
      </c>
      <c r="Z298" s="109">
        <v>33</v>
      </c>
      <c r="AA298" s="109">
        <v>25</v>
      </c>
    </row>
    <row r="299" spans="1:27" ht="15" hidden="1" customHeight="1" outlineLevel="2">
      <c r="A299" s="135" t="s">
        <v>394</v>
      </c>
      <c r="B299" s="169"/>
      <c r="C299" s="18" t="s">
        <v>8</v>
      </c>
      <c r="D299" s="108">
        <v>0</v>
      </c>
      <c r="E299" s="109">
        <v>0</v>
      </c>
      <c r="F299" s="109">
        <v>0</v>
      </c>
      <c r="G299" s="109">
        <v>0</v>
      </c>
      <c r="H299" s="145">
        <v>0</v>
      </c>
      <c r="I299" s="109">
        <v>0</v>
      </c>
      <c r="J299" s="109">
        <v>0</v>
      </c>
      <c r="K299" s="109">
        <v>0</v>
      </c>
      <c r="L299" s="109">
        <v>0</v>
      </c>
      <c r="M299" s="109">
        <v>0</v>
      </c>
      <c r="N299" s="109">
        <v>0</v>
      </c>
      <c r="O299" s="109">
        <v>0</v>
      </c>
      <c r="P299" s="109">
        <v>0</v>
      </c>
      <c r="Q299" s="109">
        <v>0</v>
      </c>
      <c r="R299" s="109">
        <v>0</v>
      </c>
      <c r="S299" s="109">
        <v>0</v>
      </c>
      <c r="T299" s="145">
        <v>0</v>
      </c>
      <c r="U299" s="226">
        <v>0</v>
      </c>
      <c r="V299" s="120">
        <v>0</v>
      </c>
      <c r="W299" s="109">
        <v>0</v>
      </c>
      <c r="X299" s="109">
        <v>0</v>
      </c>
      <c r="Y299" s="109">
        <v>0</v>
      </c>
      <c r="Z299" s="109">
        <v>0</v>
      </c>
      <c r="AA299" s="109">
        <v>0</v>
      </c>
    </row>
    <row r="300" spans="1:27" ht="15" hidden="1" customHeight="1" outlineLevel="1" collapsed="1">
      <c r="B300" s="169" t="s">
        <v>76</v>
      </c>
      <c r="C300" s="24" t="s">
        <v>77</v>
      </c>
      <c r="D300" s="106"/>
      <c r="E300" s="107"/>
      <c r="F300" s="107"/>
      <c r="G300" s="107"/>
      <c r="H300" s="107"/>
      <c r="I300" s="107"/>
      <c r="J300" s="107"/>
      <c r="K300" s="107"/>
      <c r="L300" s="107"/>
      <c r="M300" s="107"/>
      <c r="N300" s="107"/>
      <c r="O300" s="107"/>
      <c r="P300" s="107"/>
      <c r="Q300" s="107"/>
      <c r="R300" s="107"/>
      <c r="S300" s="107"/>
      <c r="T300" s="107"/>
      <c r="U300" s="107"/>
      <c r="V300" s="107"/>
      <c r="W300" s="107"/>
      <c r="X300" s="107"/>
      <c r="Y300" s="107"/>
      <c r="Z300" s="107"/>
      <c r="AA300" s="107"/>
    </row>
    <row r="301" spans="1:27" ht="15" hidden="1" customHeight="1" outlineLevel="2">
      <c r="A301" s="135" t="s">
        <v>395</v>
      </c>
      <c r="B301" s="169"/>
      <c r="C301" s="15" t="s">
        <v>3</v>
      </c>
      <c r="D301" s="108">
        <v>742</v>
      </c>
      <c r="E301" s="109">
        <v>665</v>
      </c>
      <c r="F301" s="109">
        <v>656</v>
      </c>
      <c r="G301" s="109">
        <v>622</v>
      </c>
      <c r="H301" s="145">
        <v>679</v>
      </c>
      <c r="I301" s="109">
        <v>687</v>
      </c>
      <c r="J301" s="109">
        <v>660</v>
      </c>
      <c r="K301" s="109">
        <v>667</v>
      </c>
      <c r="L301" s="109">
        <v>683</v>
      </c>
      <c r="M301" s="109">
        <v>693</v>
      </c>
      <c r="N301" s="109">
        <v>799</v>
      </c>
      <c r="O301" s="109">
        <v>724</v>
      </c>
      <c r="P301" s="109">
        <v>711</v>
      </c>
      <c r="Q301" s="109">
        <v>676</v>
      </c>
      <c r="R301" s="109">
        <v>534</v>
      </c>
      <c r="S301" s="109">
        <v>734</v>
      </c>
      <c r="T301" s="145">
        <v>793</v>
      </c>
      <c r="U301" s="226">
        <v>713</v>
      </c>
      <c r="V301" s="120">
        <v>772</v>
      </c>
      <c r="W301" s="109">
        <v>754</v>
      </c>
      <c r="X301" s="109">
        <v>715</v>
      </c>
      <c r="Y301" s="109">
        <v>797</v>
      </c>
      <c r="Z301" s="109">
        <v>922</v>
      </c>
      <c r="AA301" s="109">
        <v>650</v>
      </c>
    </row>
    <row r="302" spans="1:27" ht="15" hidden="1" customHeight="1" outlineLevel="2">
      <c r="A302" s="135" t="s">
        <v>396</v>
      </c>
      <c r="B302" s="169"/>
      <c r="C302" s="17" t="s">
        <v>4</v>
      </c>
      <c r="D302" s="108">
        <v>78</v>
      </c>
      <c r="E302" s="109">
        <v>50</v>
      </c>
      <c r="F302" s="109">
        <v>50</v>
      </c>
      <c r="G302" s="109">
        <v>54</v>
      </c>
      <c r="H302" s="145">
        <v>56</v>
      </c>
      <c r="I302" s="109">
        <v>65</v>
      </c>
      <c r="J302" s="109">
        <v>51</v>
      </c>
      <c r="K302" s="109">
        <v>58</v>
      </c>
      <c r="L302" s="109">
        <v>87</v>
      </c>
      <c r="M302" s="109">
        <v>68</v>
      </c>
      <c r="N302" s="109">
        <v>49</v>
      </c>
      <c r="O302" s="109">
        <v>60</v>
      </c>
      <c r="P302" s="109">
        <v>51</v>
      </c>
      <c r="Q302" s="109">
        <v>62</v>
      </c>
      <c r="R302" s="109">
        <v>42</v>
      </c>
      <c r="S302" s="109">
        <v>57</v>
      </c>
      <c r="T302" s="145">
        <v>70</v>
      </c>
      <c r="U302" s="226">
        <v>55</v>
      </c>
      <c r="V302" s="120">
        <v>37</v>
      </c>
      <c r="W302" s="109">
        <v>51</v>
      </c>
      <c r="X302" s="109">
        <v>92</v>
      </c>
      <c r="Y302" s="109">
        <v>78</v>
      </c>
      <c r="Z302" s="109">
        <v>104</v>
      </c>
      <c r="AA302" s="109">
        <v>54</v>
      </c>
    </row>
    <row r="303" spans="1:27" ht="15" hidden="1" customHeight="1" outlineLevel="2">
      <c r="A303" s="135" t="s">
        <v>397</v>
      </c>
      <c r="B303" s="169"/>
      <c r="C303" s="18" t="s">
        <v>5</v>
      </c>
      <c r="D303" s="108">
        <v>23</v>
      </c>
      <c r="E303" s="109">
        <v>17</v>
      </c>
      <c r="F303" s="109">
        <v>13</v>
      </c>
      <c r="G303" s="109">
        <v>16</v>
      </c>
      <c r="H303" s="145">
        <v>22</v>
      </c>
      <c r="I303" s="109">
        <v>22</v>
      </c>
      <c r="J303" s="109">
        <v>14</v>
      </c>
      <c r="K303" s="109">
        <v>9</v>
      </c>
      <c r="L303" s="109">
        <v>19</v>
      </c>
      <c r="M303" s="109">
        <v>22</v>
      </c>
      <c r="N303" s="109">
        <v>16</v>
      </c>
      <c r="O303" s="109">
        <v>25</v>
      </c>
      <c r="P303" s="109">
        <v>22</v>
      </c>
      <c r="Q303" s="109">
        <v>17</v>
      </c>
      <c r="R303" s="109">
        <v>10</v>
      </c>
      <c r="S303" s="109">
        <v>18</v>
      </c>
      <c r="T303" s="145">
        <v>22</v>
      </c>
      <c r="U303" s="226">
        <v>15</v>
      </c>
      <c r="V303" s="120">
        <v>11</v>
      </c>
      <c r="W303" s="109">
        <v>13</v>
      </c>
      <c r="X303" s="109">
        <v>38</v>
      </c>
      <c r="Y303" s="109">
        <v>14</v>
      </c>
      <c r="Z303" s="109">
        <v>26</v>
      </c>
      <c r="AA303" s="109">
        <v>22</v>
      </c>
    </row>
    <row r="304" spans="1:27" ht="15" hidden="1" customHeight="1" outlineLevel="2">
      <c r="A304" s="135" t="s">
        <v>398</v>
      </c>
      <c r="B304" s="169"/>
      <c r="C304" s="18" t="s">
        <v>6</v>
      </c>
      <c r="D304" s="108">
        <v>18</v>
      </c>
      <c r="E304" s="109">
        <v>9</v>
      </c>
      <c r="F304" s="109">
        <v>12</v>
      </c>
      <c r="G304" s="109">
        <v>14</v>
      </c>
      <c r="H304" s="145">
        <v>10</v>
      </c>
      <c r="I304" s="109">
        <v>12</v>
      </c>
      <c r="J304" s="109">
        <v>16</v>
      </c>
      <c r="K304" s="109">
        <v>15</v>
      </c>
      <c r="L304" s="109">
        <v>27</v>
      </c>
      <c r="M304" s="109">
        <v>19</v>
      </c>
      <c r="N304" s="109">
        <v>8</v>
      </c>
      <c r="O304" s="109">
        <v>5</v>
      </c>
      <c r="P304" s="109">
        <v>5</v>
      </c>
      <c r="Q304" s="109">
        <v>25</v>
      </c>
      <c r="R304" s="109">
        <v>13</v>
      </c>
      <c r="S304" s="109">
        <v>12</v>
      </c>
      <c r="T304" s="145">
        <v>14</v>
      </c>
      <c r="U304" s="226">
        <v>5</v>
      </c>
      <c r="V304" s="120">
        <v>12</v>
      </c>
      <c r="W304" s="109">
        <v>12</v>
      </c>
      <c r="X304" s="109">
        <v>23</v>
      </c>
      <c r="Y304" s="109">
        <v>29</v>
      </c>
      <c r="Z304" s="109">
        <v>40</v>
      </c>
      <c r="AA304" s="109">
        <v>13</v>
      </c>
    </row>
    <row r="305" spans="1:27" ht="15" hidden="1" customHeight="1" outlineLevel="2">
      <c r="A305" s="135" t="s">
        <v>399</v>
      </c>
      <c r="B305" s="169"/>
      <c r="C305" s="18" t="s">
        <v>7</v>
      </c>
      <c r="D305" s="108">
        <v>37</v>
      </c>
      <c r="E305" s="109">
        <v>24</v>
      </c>
      <c r="F305" s="109">
        <v>25</v>
      </c>
      <c r="G305" s="109">
        <v>24</v>
      </c>
      <c r="H305" s="145">
        <v>24</v>
      </c>
      <c r="I305" s="109">
        <v>31</v>
      </c>
      <c r="J305" s="109">
        <v>21</v>
      </c>
      <c r="K305" s="109">
        <v>34</v>
      </c>
      <c r="L305" s="109">
        <v>41</v>
      </c>
      <c r="M305" s="109">
        <v>27</v>
      </c>
      <c r="N305" s="109">
        <v>25</v>
      </c>
      <c r="O305" s="109">
        <v>30</v>
      </c>
      <c r="P305" s="109">
        <v>24</v>
      </c>
      <c r="Q305" s="109">
        <v>20</v>
      </c>
      <c r="R305" s="109">
        <v>19</v>
      </c>
      <c r="S305" s="109">
        <v>27</v>
      </c>
      <c r="T305" s="145">
        <v>34</v>
      </c>
      <c r="U305" s="226">
        <v>35</v>
      </c>
      <c r="V305" s="120">
        <v>14</v>
      </c>
      <c r="W305" s="109">
        <v>26</v>
      </c>
      <c r="X305" s="109">
        <v>31</v>
      </c>
      <c r="Y305" s="109">
        <v>35</v>
      </c>
      <c r="Z305" s="109">
        <v>38</v>
      </c>
      <c r="AA305" s="109">
        <v>19</v>
      </c>
    </row>
    <row r="306" spans="1:27" ht="15" hidden="1" customHeight="1" outlineLevel="2">
      <c r="A306" s="135" t="s">
        <v>400</v>
      </c>
      <c r="B306" s="169"/>
      <c r="C306" s="18" t="s">
        <v>8</v>
      </c>
      <c r="D306" s="108">
        <v>0</v>
      </c>
      <c r="E306" s="109">
        <v>0</v>
      </c>
      <c r="F306" s="109">
        <v>0</v>
      </c>
      <c r="G306" s="109">
        <v>0</v>
      </c>
      <c r="H306" s="145">
        <v>0</v>
      </c>
      <c r="I306" s="109">
        <v>0</v>
      </c>
      <c r="J306" s="109">
        <v>0</v>
      </c>
      <c r="K306" s="109">
        <v>0</v>
      </c>
      <c r="L306" s="109">
        <v>0</v>
      </c>
      <c r="M306" s="109">
        <v>0</v>
      </c>
      <c r="N306" s="109">
        <v>0</v>
      </c>
      <c r="O306" s="109">
        <v>0</v>
      </c>
      <c r="P306" s="109">
        <v>0</v>
      </c>
      <c r="Q306" s="109">
        <v>0</v>
      </c>
      <c r="R306" s="109">
        <v>0</v>
      </c>
      <c r="S306" s="109">
        <v>0</v>
      </c>
      <c r="T306" s="145">
        <v>0</v>
      </c>
      <c r="U306" s="226">
        <v>0</v>
      </c>
      <c r="V306" s="120">
        <v>0</v>
      </c>
      <c r="W306" s="109">
        <v>0</v>
      </c>
      <c r="X306" s="109">
        <v>0</v>
      </c>
      <c r="Y306" s="109">
        <v>0</v>
      </c>
      <c r="Z306" s="109">
        <v>0</v>
      </c>
      <c r="AA306" s="109">
        <v>0</v>
      </c>
    </row>
    <row r="307" spans="1:27" ht="15" customHeight="1">
      <c r="B307" s="169"/>
      <c r="C307" s="31"/>
      <c r="D307" s="104"/>
      <c r="E307" s="105"/>
      <c r="F307" s="105"/>
      <c r="G307" s="105"/>
      <c r="H307" s="105"/>
      <c r="I307" s="105"/>
      <c r="J307" s="105"/>
      <c r="K307" s="105"/>
      <c r="L307" s="105"/>
      <c r="M307" s="105"/>
      <c r="N307" s="105"/>
      <c r="O307" s="105"/>
      <c r="P307" s="105"/>
      <c r="Q307" s="105"/>
      <c r="R307" s="105"/>
      <c r="S307" s="105"/>
      <c r="T307" s="105"/>
      <c r="U307" s="105"/>
      <c r="V307" s="105"/>
      <c r="W307" s="105"/>
      <c r="X307" s="105"/>
      <c r="Y307" s="105"/>
      <c r="Z307" s="105"/>
      <c r="AA307" s="105"/>
    </row>
    <row r="308" spans="1:27" ht="15" customHeight="1">
      <c r="B308" s="169"/>
      <c r="C308" s="21" t="s">
        <v>78</v>
      </c>
      <c r="D308" s="106"/>
      <c r="E308" s="107"/>
      <c r="F308" s="107"/>
      <c r="G308" s="107"/>
      <c r="H308" s="107"/>
      <c r="I308" s="107"/>
      <c r="J308" s="107"/>
      <c r="K308" s="107"/>
      <c r="L308" s="107"/>
      <c r="M308" s="107"/>
      <c r="N308" s="107"/>
      <c r="O308" s="107"/>
      <c r="P308" s="107"/>
      <c r="Q308" s="107"/>
      <c r="R308" s="107"/>
      <c r="S308" s="107"/>
      <c r="T308" s="107"/>
      <c r="U308" s="107"/>
      <c r="V308" s="107"/>
      <c r="W308" s="107"/>
      <c r="X308" s="107"/>
      <c r="Y308" s="107"/>
      <c r="Z308" s="107"/>
      <c r="AA308" s="107"/>
    </row>
    <row r="309" spans="1:27" ht="15" customHeight="1">
      <c r="A309" s="135" t="s">
        <v>401</v>
      </c>
      <c r="B309" s="169"/>
      <c r="C309" s="15" t="s">
        <v>3</v>
      </c>
      <c r="D309" s="102">
        <f t="shared" ref="D309:H314" si="274">D317+D324+D331+D338+D345+D352</f>
        <v>4695</v>
      </c>
      <c r="E309" s="103">
        <f t="shared" si="274"/>
        <v>5632</v>
      </c>
      <c r="F309" s="103">
        <f t="shared" si="274"/>
        <v>4477</v>
      </c>
      <c r="G309" s="103">
        <f t="shared" si="274"/>
        <v>5046</v>
      </c>
      <c r="H309" s="102">
        <f>H317+H324+H331+H338+H345+H352</f>
        <v>5357</v>
      </c>
      <c r="I309" s="119">
        <f t="shared" ref="I309:K309" si="275">I317+I324+I331+I338+I345+I352</f>
        <v>5438</v>
      </c>
      <c r="J309" s="103">
        <f t="shared" si="275"/>
        <v>5701</v>
      </c>
      <c r="K309" s="103">
        <f t="shared" si="275"/>
        <v>5349</v>
      </c>
      <c r="L309" s="103">
        <f t="shared" ref="L309:T309" si="276">L317+L324+L331+L338+L345+L352</f>
        <v>4835</v>
      </c>
      <c r="M309" s="103">
        <f t="shared" si="276"/>
        <v>5457</v>
      </c>
      <c r="N309" s="103">
        <f t="shared" si="276"/>
        <v>5605</v>
      </c>
      <c r="O309" s="103">
        <f t="shared" si="276"/>
        <v>5168</v>
      </c>
      <c r="P309" s="103">
        <f t="shared" si="276"/>
        <v>5323</v>
      </c>
      <c r="Q309" s="103">
        <f t="shared" si="276"/>
        <v>5780</v>
      </c>
      <c r="R309" s="103">
        <f t="shared" si="276"/>
        <v>4773</v>
      </c>
      <c r="S309" s="103">
        <f t="shared" si="276"/>
        <v>5472</v>
      </c>
      <c r="T309" s="103">
        <f t="shared" si="276"/>
        <v>4956</v>
      </c>
      <c r="U309" s="103">
        <f t="shared" ref="U309:W309" si="277">U317+U324+U331+U338+U345+U352</f>
        <v>4814</v>
      </c>
      <c r="V309" s="103">
        <f t="shared" si="277"/>
        <v>5456</v>
      </c>
      <c r="W309" s="103">
        <f t="shared" si="277"/>
        <v>4976</v>
      </c>
      <c r="X309" s="103">
        <f t="shared" ref="X309" si="278">X317+X324+X331+X338+X345+X352</f>
        <v>4742</v>
      </c>
      <c r="Y309" s="103">
        <f t="shared" ref="Y309:Y314" si="279">Y317+Y324+Y331+Y338+Y345+Y352</f>
        <v>4783</v>
      </c>
      <c r="Z309" s="103">
        <f t="shared" ref="Z309:AA314" si="280">Z317+Z324+Z331+Z338+Z345+Z352</f>
        <v>5651</v>
      </c>
      <c r="AA309" s="103">
        <f t="shared" si="280"/>
        <v>4400</v>
      </c>
    </row>
    <row r="310" spans="1:27" ht="15" customHeight="1">
      <c r="A310" s="135" t="s">
        <v>402</v>
      </c>
      <c r="B310" s="169"/>
      <c r="C310" s="17" t="s">
        <v>4</v>
      </c>
      <c r="D310" s="102">
        <f t="shared" si="274"/>
        <v>551</v>
      </c>
      <c r="E310" s="103">
        <f t="shared" si="274"/>
        <v>649</v>
      </c>
      <c r="F310" s="103">
        <f t="shared" si="274"/>
        <v>587</v>
      </c>
      <c r="G310" s="103">
        <f t="shared" si="274"/>
        <v>517</v>
      </c>
      <c r="H310" s="102">
        <f t="shared" si="274"/>
        <v>600</v>
      </c>
      <c r="I310" s="119">
        <f t="shared" ref="I310:K310" si="281">I318+I325+I332+I339+I346+I353</f>
        <v>640</v>
      </c>
      <c r="J310" s="103">
        <f t="shared" si="281"/>
        <v>749</v>
      </c>
      <c r="K310" s="103">
        <f t="shared" si="281"/>
        <v>688</v>
      </c>
      <c r="L310" s="103">
        <f t="shared" ref="L310:T310" si="282">L318+L325+L332+L339+L346+L353</f>
        <v>645</v>
      </c>
      <c r="M310" s="103">
        <f t="shared" si="282"/>
        <v>735</v>
      </c>
      <c r="N310" s="103">
        <f t="shared" si="282"/>
        <v>740</v>
      </c>
      <c r="O310" s="103">
        <f t="shared" si="282"/>
        <v>628</v>
      </c>
      <c r="P310" s="103">
        <f t="shared" si="282"/>
        <v>606</v>
      </c>
      <c r="Q310" s="103">
        <f t="shared" si="282"/>
        <v>692</v>
      </c>
      <c r="R310" s="103">
        <f t="shared" si="282"/>
        <v>451</v>
      </c>
      <c r="S310" s="103">
        <f t="shared" si="282"/>
        <v>527</v>
      </c>
      <c r="T310" s="103">
        <f t="shared" si="282"/>
        <v>483</v>
      </c>
      <c r="U310" s="103">
        <f t="shared" ref="U310:W310" si="283">U318+U325+U332+U339+U346+U353</f>
        <v>538</v>
      </c>
      <c r="V310" s="103">
        <f t="shared" si="283"/>
        <v>582</v>
      </c>
      <c r="W310" s="103">
        <f t="shared" si="283"/>
        <v>550</v>
      </c>
      <c r="X310" s="103">
        <f t="shared" ref="X310" si="284">X318+X325+X332+X339+X346+X353</f>
        <v>535</v>
      </c>
      <c r="Y310" s="103">
        <f t="shared" si="279"/>
        <v>518</v>
      </c>
      <c r="Z310" s="103">
        <f t="shared" si="280"/>
        <v>616</v>
      </c>
      <c r="AA310" s="103">
        <f t="shared" si="280"/>
        <v>415</v>
      </c>
    </row>
    <row r="311" spans="1:27" ht="15" customHeight="1">
      <c r="A311" s="135" t="s">
        <v>403</v>
      </c>
      <c r="B311" s="169"/>
      <c r="C311" s="18" t="s">
        <v>5</v>
      </c>
      <c r="D311" s="102">
        <f t="shared" si="274"/>
        <v>81</v>
      </c>
      <c r="E311" s="103">
        <f t="shared" si="274"/>
        <v>93</v>
      </c>
      <c r="F311" s="103">
        <f t="shared" si="274"/>
        <v>114</v>
      </c>
      <c r="G311" s="103">
        <f t="shared" si="274"/>
        <v>152</v>
      </c>
      <c r="H311" s="102">
        <f t="shared" si="274"/>
        <v>167</v>
      </c>
      <c r="I311" s="119">
        <f t="shared" ref="I311:K311" si="285">I319+I326+I333+I340+I347+I354</f>
        <v>144</v>
      </c>
      <c r="J311" s="103">
        <f t="shared" si="285"/>
        <v>185</v>
      </c>
      <c r="K311" s="103">
        <f t="shared" si="285"/>
        <v>181</v>
      </c>
      <c r="L311" s="103">
        <f t="shared" ref="L311:T311" si="286">L319+L326+L333+L340+L347+L354</f>
        <v>143</v>
      </c>
      <c r="M311" s="103">
        <f t="shared" si="286"/>
        <v>196</v>
      </c>
      <c r="N311" s="103">
        <f t="shared" si="286"/>
        <v>177</v>
      </c>
      <c r="O311" s="103">
        <f t="shared" si="286"/>
        <v>182</v>
      </c>
      <c r="P311" s="103">
        <f t="shared" si="286"/>
        <v>179</v>
      </c>
      <c r="Q311" s="103">
        <f t="shared" si="286"/>
        <v>181</v>
      </c>
      <c r="R311" s="103">
        <f t="shared" si="286"/>
        <v>132</v>
      </c>
      <c r="S311" s="103">
        <f t="shared" si="286"/>
        <v>159</v>
      </c>
      <c r="T311" s="103">
        <f t="shared" si="286"/>
        <v>129</v>
      </c>
      <c r="U311" s="103">
        <f t="shared" ref="U311:W311" si="287">U319+U326+U333+U340+U347+U354</f>
        <v>210</v>
      </c>
      <c r="V311" s="103">
        <f t="shared" si="287"/>
        <v>195</v>
      </c>
      <c r="W311" s="103">
        <f t="shared" si="287"/>
        <v>166</v>
      </c>
      <c r="X311" s="103">
        <f t="shared" ref="X311" si="288">X319+X326+X333+X340+X347+X354</f>
        <v>186</v>
      </c>
      <c r="Y311" s="103">
        <f t="shared" si="279"/>
        <v>163</v>
      </c>
      <c r="Z311" s="103">
        <f t="shared" si="280"/>
        <v>219</v>
      </c>
      <c r="AA311" s="103">
        <f t="shared" si="280"/>
        <v>133</v>
      </c>
    </row>
    <row r="312" spans="1:27" ht="15" customHeight="1">
      <c r="A312" s="135" t="s">
        <v>404</v>
      </c>
      <c r="B312" s="169"/>
      <c r="C312" s="18" t="s">
        <v>6</v>
      </c>
      <c r="D312" s="102">
        <f t="shared" si="274"/>
        <v>27</v>
      </c>
      <c r="E312" s="103">
        <f t="shared" si="274"/>
        <v>26</v>
      </c>
      <c r="F312" s="103">
        <f t="shared" si="274"/>
        <v>54</v>
      </c>
      <c r="G312" s="103">
        <f t="shared" si="274"/>
        <v>65</v>
      </c>
      <c r="H312" s="102">
        <f t="shared" si="274"/>
        <v>84</v>
      </c>
      <c r="I312" s="119">
        <f t="shared" ref="I312:K312" si="289">I320+I327+I334+I341+I348+I355</f>
        <v>91</v>
      </c>
      <c r="J312" s="103">
        <f t="shared" si="289"/>
        <v>102</v>
      </c>
      <c r="K312" s="103">
        <f t="shared" si="289"/>
        <v>121</v>
      </c>
      <c r="L312" s="103">
        <f t="shared" ref="L312:T312" si="290">L320+L327+L334+L341+L348+L355</f>
        <v>149</v>
      </c>
      <c r="M312" s="103">
        <f t="shared" si="290"/>
        <v>139</v>
      </c>
      <c r="N312" s="103">
        <f t="shared" si="290"/>
        <v>113</v>
      </c>
      <c r="O312" s="103">
        <f t="shared" si="290"/>
        <v>87</v>
      </c>
      <c r="P312" s="103">
        <f t="shared" si="290"/>
        <v>88</v>
      </c>
      <c r="Q312" s="103">
        <f t="shared" si="290"/>
        <v>107</v>
      </c>
      <c r="R312" s="103">
        <f t="shared" si="290"/>
        <v>43</v>
      </c>
      <c r="S312" s="103">
        <f t="shared" si="290"/>
        <v>78</v>
      </c>
      <c r="T312" s="103">
        <f t="shared" si="290"/>
        <v>99</v>
      </c>
      <c r="U312" s="103">
        <f t="shared" ref="U312:W312" si="291">U320+U327+U334+U341+U348+U355</f>
        <v>87</v>
      </c>
      <c r="V312" s="103">
        <f t="shared" si="291"/>
        <v>91</v>
      </c>
      <c r="W312" s="103">
        <f t="shared" si="291"/>
        <v>99</v>
      </c>
      <c r="X312" s="103">
        <f t="shared" ref="X312" si="292">X320+X327+X334+X341+X348+X355</f>
        <v>90</v>
      </c>
      <c r="Y312" s="103">
        <f t="shared" si="279"/>
        <v>108</v>
      </c>
      <c r="Z312" s="103">
        <f t="shared" si="280"/>
        <v>89</v>
      </c>
      <c r="AA312" s="103">
        <f t="shared" si="280"/>
        <v>61</v>
      </c>
    </row>
    <row r="313" spans="1:27" ht="15" customHeight="1">
      <c r="A313" s="135" t="s">
        <v>405</v>
      </c>
      <c r="B313" s="169"/>
      <c r="C313" s="18" t="s">
        <v>7</v>
      </c>
      <c r="D313" s="102">
        <f t="shared" si="274"/>
        <v>254</v>
      </c>
      <c r="E313" s="103">
        <f t="shared" si="274"/>
        <v>329</v>
      </c>
      <c r="F313" s="103">
        <f t="shared" si="274"/>
        <v>274</v>
      </c>
      <c r="G313" s="103">
        <f t="shared" si="274"/>
        <v>261</v>
      </c>
      <c r="H313" s="102">
        <f t="shared" si="274"/>
        <v>280</v>
      </c>
      <c r="I313" s="119">
        <f t="shared" ref="I313:K313" si="293">I321+I328+I335+I342+I349+I356</f>
        <v>304</v>
      </c>
      <c r="J313" s="103">
        <f t="shared" si="293"/>
        <v>395</v>
      </c>
      <c r="K313" s="103">
        <f t="shared" si="293"/>
        <v>347</v>
      </c>
      <c r="L313" s="103">
        <f t="shared" ref="L313:T313" si="294">L321+L328+L335+L342+L349+L356</f>
        <v>314</v>
      </c>
      <c r="M313" s="103">
        <f t="shared" si="294"/>
        <v>337</v>
      </c>
      <c r="N313" s="103">
        <f t="shared" si="294"/>
        <v>390</v>
      </c>
      <c r="O313" s="103">
        <f t="shared" si="294"/>
        <v>310</v>
      </c>
      <c r="P313" s="103">
        <f t="shared" si="294"/>
        <v>282</v>
      </c>
      <c r="Q313" s="103">
        <f t="shared" si="294"/>
        <v>320</v>
      </c>
      <c r="R313" s="103">
        <f t="shared" si="294"/>
        <v>228</v>
      </c>
      <c r="S313" s="103">
        <f t="shared" si="294"/>
        <v>259</v>
      </c>
      <c r="T313" s="103">
        <f t="shared" si="294"/>
        <v>223</v>
      </c>
      <c r="U313" s="103">
        <f t="shared" ref="U313:W313" si="295">U321+U328+U335+U342+U349+U356</f>
        <v>203</v>
      </c>
      <c r="V313" s="103">
        <f t="shared" si="295"/>
        <v>280</v>
      </c>
      <c r="W313" s="103">
        <f t="shared" si="295"/>
        <v>267</v>
      </c>
      <c r="X313" s="103">
        <f t="shared" ref="X313" si="296">X321+X328+X335+X342+X349+X356</f>
        <v>240</v>
      </c>
      <c r="Y313" s="103">
        <f t="shared" si="279"/>
        <v>227</v>
      </c>
      <c r="Z313" s="103">
        <f t="shared" si="280"/>
        <v>270</v>
      </c>
      <c r="AA313" s="103">
        <f t="shared" si="280"/>
        <v>192</v>
      </c>
    </row>
    <row r="314" spans="1:27" ht="15" customHeight="1">
      <c r="A314" s="135" t="s">
        <v>406</v>
      </c>
      <c r="B314" s="169"/>
      <c r="C314" s="18" t="s">
        <v>8</v>
      </c>
      <c r="D314" s="102">
        <f t="shared" si="274"/>
        <v>189</v>
      </c>
      <c r="E314" s="103">
        <f t="shared" si="274"/>
        <v>201</v>
      </c>
      <c r="F314" s="103">
        <f t="shared" si="274"/>
        <v>145</v>
      </c>
      <c r="G314" s="103">
        <f t="shared" si="274"/>
        <v>39</v>
      </c>
      <c r="H314" s="102">
        <f t="shared" si="274"/>
        <v>69</v>
      </c>
      <c r="I314" s="119">
        <f t="shared" ref="I314:K314" si="297">I322+I329+I336+I343+I350+I357</f>
        <v>101</v>
      </c>
      <c r="J314" s="103">
        <f t="shared" si="297"/>
        <v>67</v>
      </c>
      <c r="K314" s="103">
        <f t="shared" si="297"/>
        <v>39</v>
      </c>
      <c r="L314" s="103">
        <f t="shared" ref="L314:T314" si="298">L322+L329+L336+L343+L350+L357</f>
        <v>39</v>
      </c>
      <c r="M314" s="103">
        <f t="shared" si="298"/>
        <v>63</v>
      </c>
      <c r="N314" s="103">
        <f t="shared" si="298"/>
        <v>60</v>
      </c>
      <c r="O314" s="103">
        <f t="shared" si="298"/>
        <v>49</v>
      </c>
      <c r="P314" s="103">
        <f t="shared" si="298"/>
        <v>57</v>
      </c>
      <c r="Q314" s="103">
        <f t="shared" si="298"/>
        <v>84</v>
      </c>
      <c r="R314" s="103">
        <f t="shared" si="298"/>
        <v>48</v>
      </c>
      <c r="S314" s="103">
        <f t="shared" si="298"/>
        <v>31</v>
      </c>
      <c r="T314" s="103">
        <f t="shared" si="298"/>
        <v>32</v>
      </c>
      <c r="U314" s="103">
        <f t="shared" ref="U314:W314" si="299">U322+U329+U336+U343+U350+U357</f>
        <v>38</v>
      </c>
      <c r="V314" s="103">
        <f t="shared" si="299"/>
        <v>16</v>
      </c>
      <c r="W314" s="103">
        <f t="shared" si="299"/>
        <v>18</v>
      </c>
      <c r="X314" s="103">
        <f t="shared" ref="X314" si="300">X322+X329+X336+X343+X350+X357</f>
        <v>19</v>
      </c>
      <c r="Y314" s="103">
        <f t="shared" si="279"/>
        <v>20</v>
      </c>
      <c r="Z314" s="103">
        <f t="shared" si="280"/>
        <v>38</v>
      </c>
      <c r="AA314" s="103">
        <f t="shared" si="280"/>
        <v>29</v>
      </c>
    </row>
    <row r="315" spans="1:27" ht="15" customHeight="1" collapsed="1">
      <c r="B315" s="169"/>
      <c r="C315" s="27" t="s">
        <v>10</v>
      </c>
      <c r="D315" s="106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  <c r="Q315" s="107"/>
      <c r="R315" s="107"/>
      <c r="S315" s="107"/>
      <c r="T315" s="107"/>
      <c r="U315" s="107"/>
      <c r="V315" s="107"/>
      <c r="W315" s="107"/>
      <c r="X315" s="107"/>
      <c r="Y315" s="107"/>
      <c r="Z315" s="107"/>
      <c r="AA315" s="107"/>
    </row>
    <row r="316" spans="1:27" ht="15" hidden="1" customHeight="1" outlineLevel="1" collapsed="1">
      <c r="B316" s="169" t="s">
        <v>79</v>
      </c>
      <c r="C316" s="37" t="s">
        <v>80</v>
      </c>
      <c r="D316" s="106"/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107"/>
      <c r="Q316" s="107"/>
      <c r="R316" s="107"/>
      <c r="S316" s="107"/>
      <c r="T316" s="107"/>
      <c r="U316" s="107"/>
      <c r="V316" s="107"/>
      <c r="W316" s="107"/>
      <c r="X316" s="107"/>
      <c r="Y316" s="107"/>
      <c r="Z316" s="107"/>
      <c r="AA316" s="107"/>
    </row>
    <row r="317" spans="1:27" ht="15" hidden="1" customHeight="1" outlineLevel="2">
      <c r="A317" s="135" t="s">
        <v>407</v>
      </c>
      <c r="B317" s="169"/>
      <c r="C317" s="15" t="s">
        <v>3</v>
      </c>
      <c r="D317" s="108">
        <v>417</v>
      </c>
      <c r="E317" s="109">
        <v>535</v>
      </c>
      <c r="F317" s="109">
        <v>335</v>
      </c>
      <c r="G317" s="109">
        <v>443</v>
      </c>
      <c r="H317" s="145">
        <v>520</v>
      </c>
      <c r="I317" s="109">
        <v>558</v>
      </c>
      <c r="J317" s="109">
        <v>551</v>
      </c>
      <c r="K317" s="109">
        <v>542</v>
      </c>
      <c r="L317" s="109">
        <v>458</v>
      </c>
      <c r="M317" s="109">
        <v>517</v>
      </c>
      <c r="N317" s="109">
        <v>595</v>
      </c>
      <c r="O317" s="109">
        <v>531</v>
      </c>
      <c r="P317" s="109">
        <v>553</v>
      </c>
      <c r="Q317" s="109">
        <v>552</v>
      </c>
      <c r="R317" s="109">
        <v>392</v>
      </c>
      <c r="S317" s="109">
        <v>543</v>
      </c>
      <c r="T317" s="145">
        <v>533</v>
      </c>
      <c r="U317" s="224">
        <v>515</v>
      </c>
      <c r="V317" s="120">
        <v>578</v>
      </c>
      <c r="W317" s="109">
        <v>424</v>
      </c>
      <c r="X317" s="109">
        <v>462</v>
      </c>
      <c r="Y317" s="109">
        <v>436</v>
      </c>
      <c r="Z317" s="109">
        <v>525</v>
      </c>
      <c r="AA317" s="109">
        <v>394</v>
      </c>
    </row>
    <row r="318" spans="1:27" ht="15" hidden="1" customHeight="1" outlineLevel="2">
      <c r="A318" s="135" t="s">
        <v>408</v>
      </c>
      <c r="B318" s="169"/>
      <c r="C318" s="17" t="s">
        <v>4</v>
      </c>
      <c r="D318" s="108">
        <v>59</v>
      </c>
      <c r="E318" s="109">
        <v>66</v>
      </c>
      <c r="F318" s="109">
        <v>51</v>
      </c>
      <c r="G318" s="109">
        <v>53</v>
      </c>
      <c r="H318" s="145">
        <v>59</v>
      </c>
      <c r="I318" s="109">
        <v>65</v>
      </c>
      <c r="J318" s="109">
        <v>62</v>
      </c>
      <c r="K318" s="109">
        <v>106</v>
      </c>
      <c r="L318" s="109">
        <v>67</v>
      </c>
      <c r="M318" s="109">
        <v>45</v>
      </c>
      <c r="N318" s="109">
        <v>66</v>
      </c>
      <c r="O318" s="109">
        <v>65</v>
      </c>
      <c r="P318" s="109">
        <v>72</v>
      </c>
      <c r="Q318" s="109">
        <v>66</v>
      </c>
      <c r="R318" s="109">
        <v>22</v>
      </c>
      <c r="S318" s="109">
        <v>50</v>
      </c>
      <c r="T318" s="145">
        <v>72</v>
      </c>
      <c r="U318" s="224">
        <v>68</v>
      </c>
      <c r="V318" s="120">
        <v>79</v>
      </c>
      <c r="W318" s="109">
        <v>55</v>
      </c>
      <c r="X318" s="109">
        <v>66</v>
      </c>
      <c r="Y318" s="109">
        <v>49</v>
      </c>
      <c r="Z318" s="109">
        <v>54</v>
      </c>
      <c r="AA318" s="109">
        <v>43</v>
      </c>
    </row>
    <row r="319" spans="1:27" ht="15" hidden="1" customHeight="1" outlineLevel="2">
      <c r="A319" s="135" t="s">
        <v>409</v>
      </c>
      <c r="B319" s="169"/>
      <c r="C319" s="18" t="s">
        <v>5</v>
      </c>
      <c r="D319" s="108">
        <v>5</v>
      </c>
      <c r="E319" s="109">
        <v>5</v>
      </c>
      <c r="F319" s="109">
        <v>0</v>
      </c>
      <c r="G319" s="109">
        <v>9</v>
      </c>
      <c r="H319" s="145">
        <v>7</v>
      </c>
      <c r="I319" s="109">
        <v>8</v>
      </c>
      <c r="J319" s="109">
        <v>6</v>
      </c>
      <c r="K319" s="109">
        <v>15</v>
      </c>
      <c r="L319" s="109">
        <v>9</v>
      </c>
      <c r="M319" s="109">
        <v>11</v>
      </c>
      <c r="N319" s="109">
        <v>10</v>
      </c>
      <c r="O319" s="109">
        <v>1</v>
      </c>
      <c r="P319" s="109">
        <v>5</v>
      </c>
      <c r="Q319" s="109">
        <v>8</v>
      </c>
      <c r="R319" s="109">
        <v>6</v>
      </c>
      <c r="S319" s="109">
        <v>16</v>
      </c>
      <c r="T319" s="145">
        <v>10</v>
      </c>
      <c r="U319" s="224">
        <v>20</v>
      </c>
      <c r="V319" s="120">
        <v>13</v>
      </c>
      <c r="W319" s="109">
        <v>9</v>
      </c>
      <c r="X319" s="109">
        <v>10</v>
      </c>
      <c r="Y319" s="109">
        <v>12</v>
      </c>
      <c r="Z319" s="109">
        <v>13</v>
      </c>
      <c r="AA319" s="109">
        <v>8</v>
      </c>
    </row>
    <row r="320" spans="1:27" ht="15" hidden="1" customHeight="1" outlineLevel="2">
      <c r="A320" s="135" t="s">
        <v>410</v>
      </c>
      <c r="B320" s="169"/>
      <c r="C320" s="18" t="s">
        <v>6</v>
      </c>
      <c r="D320" s="108">
        <v>4</v>
      </c>
      <c r="E320" s="109">
        <v>1</v>
      </c>
      <c r="F320" s="109">
        <v>7</v>
      </c>
      <c r="G320" s="109">
        <v>10</v>
      </c>
      <c r="H320" s="145">
        <v>3</v>
      </c>
      <c r="I320" s="109">
        <v>11</v>
      </c>
      <c r="J320" s="109">
        <v>6</v>
      </c>
      <c r="K320" s="109">
        <v>41</v>
      </c>
      <c r="L320" s="109">
        <v>37</v>
      </c>
      <c r="M320" s="109">
        <v>2</v>
      </c>
      <c r="N320" s="109">
        <v>3</v>
      </c>
      <c r="O320" s="109">
        <v>19</v>
      </c>
      <c r="P320" s="109">
        <v>21</v>
      </c>
      <c r="Q320" s="109">
        <v>27</v>
      </c>
      <c r="R320" s="109">
        <v>10</v>
      </c>
      <c r="S320" s="109">
        <v>7</v>
      </c>
      <c r="T320" s="145">
        <v>17</v>
      </c>
      <c r="U320" s="224">
        <v>12</v>
      </c>
      <c r="V320" s="120">
        <v>14</v>
      </c>
      <c r="W320" s="109">
        <v>22</v>
      </c>
      <c r="X320" s="109">
        <v>16</v>
      </c>
      <c r="Y320" s="109">
        <v>9</v>
      </c>
      <c r="Z320" s="109">
        <v>6</v>
      </c>
      <c r="AA320" s="109">
        <v>3</v>
      </c>
    </row>
    <row r="321" spans="1:27" ht="15" hidden="1" customHeight="1" outlineLevel="2">
      <c r="A321" s="135" t="s">
        <v>411</v>
      </c>
      <c r="B321" s="169"/>
      <c r="C321" s="18" t="s">
        <v>7</v>
      </c>
      <c r="D321" s="108">
        <v>29</v>
      </c>
      <c r="E321" s="109">
        <v>34</v>
      </c>
      <c r="F321" s="109">
        <v>25</v>
      </c>
      <c r="G321" s="109">
        <v>31</v>
      </c>
      <c r="H321" s="145">
        <v>34</v>
      </c>
      <c r="I321" s="109">
        <v>26</v>
      </c>
      <c r="J321" s="109">
        <v>37</v>
      </c>
      <c r="K321" s="109">
        <v>43</v>
      </c>
      <c r="L321" s="109">
        <v>18</v>
      </c>
      <c r="M321" s="109">
        <v>24</v>
      </c>
      <c r="N321" s="109">
        <v>43</v>
      </c>
      <c r="O321" s="109">
        <v>34</v>
      </c>
      <c r="P321" s="109">
        <v>30</v>
      </c>
      <c r="Q321" s="109">
        <v>19</v>
      </c>
      <c r="R321" s="109">
        <v>6</v>
      </c>
      <c r="S321" s="109">
        <v>27</v>
      </c>
      <c r="T321" s="145">
        <v>45</v>
      </c>
      <c r="U321" s="224">
        <v>36</v>
      </c>
      <c r="V321" s="120">
        <v>52</v>
      </c>
      <c r="W321" s="109">
        <v>24</v>
      </c>
      <c r="X321" s="109">
        <v>40</v>
      </c>
      <c r="Y321" s="109">
        <v>28</v>
      </c>
      <c r="Z321" s="109">
        <v>35</v>
      </c>
      <c r="AA321" s="109">
        <v>32</v>
      </c>
    </row>
    <row r="322" spans="1:27" ht="15" hidden="1" customHeight="1" outlineLevel="2">
      <c r="A322" s="135" t="s">
        <v>412</v>
      </c>
      <c r="B322" s="169"/>
      <c r="C322" s="18" t="s">
        <v>8</v>
      </c>
      <c r="D322" s="108">
        <v>21</v>
      </c>
      <c r="E322" s="109">
        <v>26</v>
      </c>
      <c r="F322" s="109">
        <v>19</v>
      </c>
      <c r="G322" s="109">
        <v>3</v>
      </c>
      <c r="H322" s="145">
        <v>15</v>
      </c>
      <c r="I322" s="109">
        <v>20</v>
      </c>
      <c r="J322" s="109">
        <v>13</v>
      </c>
      <c r="K322" s="109">
        <v>7</v>
      </c>
      <c r="L322" s="109">
        <v>3</v>
      </c>
      <c r="M322" s="109">
        <v>8</v>
      </c>
      <c r="N322" s="109">
        <v>10</v>
      </c>
      <c r="O322" s="109">
        <v>11</v>
      </c>
      <c r="P322" s="109">
        <v>16</v>
      </c>
      <c r="Q322" s="109">
        <v>12</v>
      </c>
      <c r="R322" s="109">
        <v>0</v>
      </c>
      <c r="S322" s="109">
        <v>0</v>
      </c>
      <c r="T322" s="145">
        <v>0</v>
      </c>
      <c r="U322" s="224">
        <v>0</v>
      </c>
      <c r="V322" s="120">
        <v>0</v>
      </c>
      <c r="W322" s="109">
        <v>0</v>
      </c>
      <c r="X322" s="109">
        <v>0</v>
      </c>
      <c r="Y322" s="109">
        <v>0</v>
      </c>
      <c r="Z322" s="109">
        <v>0</v>
      </c>
      <c r="AA322" s="109">
        <v>0</v>
      </c>
    </row>
    <row r="323" spans="1:27" ht="15" hidden="1" customHeight="1" outlineLevel="1" collapsed="1">
      <c r="B323" s="169" t="s">
        <v>81</v>
      </c>
      <c r="C323" s="38" t="s">
        <v>82</v>
      </c>
      <c r="D323" s="106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107"/>
      <c r="S323" s="107"/>
      <c r="T323" s="107"/>
      <c r="U323" s="107"/>
      <c r="V323" s="107"/>
      <c r="W323" s="107"/>
      <c r="X323" s="107"/>
      <c r="Y323" s="107"/>
      <c r="Z323" s="107"/>
      <c r="AA323" s="107"/>
    </row>
    <row r="324" spans="1:27" ht="15" hidden="1" customHeight="1" outlineLevel="2">
      <c r="A324" s="135" t="s">
        <v>413</v>
      </c>
      <c r="B324" s="169"/>
      <c r="C324" s="15" t="s">
        <v>3</v>
      </c>
      <c r="D324" s="108">
        <v>119</v>
      </c>
      <c r="E324" s="109">
        <v>152</v>
      </c>
      <c r="F324" s="109">
        <v>98</v>
      </c>
      <c r="G324" s="109">
        <v>113</v>
      </c>
      <c r="H324" s="145">
        <v>151</v>
      </c>
      <c r="I324" s="109">
        <v>113</v>
      </c>
      <c r="J324" s="109">
        <v>169</v>
      </c>
      <c r="K324" s="109">
        <v>142</v>
      </c>
      <c r="L324" s="109">
        <v>150</v>
      </c>
      <c r="M324" s="109">
        <v>131</v>
      </c>
      <c r="N324" s="109">
        <v>163</v>
      </c>
      <c r="O324" s="109">
        <v>128</v>
      </c>
      <c r="P324" s="109">
        <v>164</v>
      </c>
      <c r="Q324" s="109">
        <v>121</v>
      </c>
      <c r="R324" s="109">
        <v>75</v>
      </c>
      <c r="S324" s="109">
        <v>134</v>
      </c>
      <c r="T324" s="145">
        <v>121</v>
      </c>
      <c r="U324" s="224">
        <v>72</v>
      </c>
      <c r="V324" s="120">
        <v>123</v>
      </c>
      <c r="W324" s="109">
        <v>100</v>
      </c>
      <c r="X324" s="109">
        <v>111</v>
      </c>
      <c r="Y324" s="109">
        <v>82</v>
      </c>
      <c r="Z324" s="109">
        <v>117</v>
      </c>
      <c r="AA324" s="109">
        <v>65</v>
      </c>
    </row>
    <row r="325" spans="1:27" ht="15" hidden="1" customHeight="1" outlineLevel="2">
      <c r="A325" s="135" t="s">
        <v>414</v>
      </c>
      <c r="B325" s="169"/>
      <c r="C325" s="17" t="s">
        <v>4</v>
      </c>
      <c r="D325" s="108">
        <v>19</v>
      </c>
      <c r="E325" s="109">
        <v>16</v>
      </c>
      <c r="F325" s="109">
        <v>20</v>
      </c>
      <c r="G325" s="109">
        <v>10</v>
      </c>
      <c r="H325" s="145">
        <v>32</v>
      </c>
      <c r="I325" s="109">
        <v>17</v>
      </c>
      <c r="J325" s="109">
        <v>27</v>
      </c>
      <c r="K325" s="109">
        <v>26</v>
      </c>
      <c r="L325" s="109">
        <v>26</v>
      </c>
      <c r="M325" s="109">
        <v>21</v>
      </c>
      <c r="N325" s="109">
        <v>7</v>
      </c>
      <c r="O325" s="109">
        <v>10</v>
      </c>
      <c r="P325" s="109">
        <v>18</v>
      </c>
      <c r="Q325" s="109">
        <v>27</v>
      </c>
      <c r="R325" s="109">
        <v>4</v>
      </c>
      <c r="S325" s="109">
        <v>16</v>
      </c>
      <c r="T325" s="145">
        <v>9</v>
      </c>
      <c r="U325" s="224">
        <v>10</v>
      </c>
      <c r="V325" s="120">
        <v>13</v>
      </c>
      <c r="W325" s="109">
        <v>11</v>
      </c>
      <c r="X325" s="109">
        <v>9</v>
      </c>
      <c r="Y325" s="109">
        <v>11</v>
      </c>
      <c r="Z325" s="109">
        <v>15</v>
      </c>
      <c r="AA325" s="109">
        <v>1</v>
      </c>
    </row>
    <row r="326" spans="1:27" ht="15" hidden="1" customHeight="1" outlineLevel="2">
      <c r="A326" s="135" t="s">
        <v>415</v>
      </c>
      <c r="B326" s="169"/>
      <c r="C326" s="18" t="s">
        <v>5</v>
      </c>
      <c r="D326" s="108">
        <v>0</v>
      </c>
      <c r="E326" s="109">
        <v>0</v>
      </c>
      <c r="F326" s="109">
        <v>1</v>
      </c>
      <c r="G326" s="109">
        <v>2</v>
      </c>
      <c r="H326" s="145">
        <v>3</v>
      </c>
      <c r="I326" s="109">
        <v>2</v>
      </c>
      <c r="J326" s="109">
        <v>11</v>
      </c>
      <c r="K326" s="109">
        <v>6</v>
      </c>
      <c r="L326" s="109">
        <v>2</v>
      </c>
      <c r="M326" s="109">
        <v>3</v>
      </c>
      <c r="N326" s="109">
        <v>2</v>
      </c>
      <c r="O326" s="109">
        <v>6</v>
      </c>
      <c r="P326" s="109">
        <v>3</v>
      </c>
      <c r="Q326" s="109">
        <v>7</v>
      </c>
      <c r="R326" s="109">
        <v>2</v>
      </c>
      <c r="S326" s="109">
        <v>3</v>
      </c>
      <c r="T326" s="145">
        <v>3</v>
      </c>
      <c r="U326" s="224">
        <v>3</v>
      </c>
      <c r="V326" s="120">
        <v>4</v>
      </c>
      <c r="W326" s="109">
        <v>1</v>
      </c>
      <c r="X326" s="109">
        <v>4</v>
      </c>
      <c r="Y326" s="109">
        <v>3</v>
      </c>
      <c r="Z326" s="109">
        <v>5</v>
      </c>
      <c r="AA326" s="109">
        <v>0</v>
      </c>
    </row>
    <row r="327" spans="1:27" ht="15" hidden="1" customHeight="1" outlineLevel="2">
      <c r="A327" s="135" t="s">
        <v>416</v>
      </c>
      <c r="B327" s="169"/>
      <c r="C327" s="18" t="s">
        <v>6</v>
      </c>
      <c r="D327" s="108">
        <v>0</v>
      </c>
      <c r="E327" s="109">
        <v>0</v>
      </c>
      <c r="F327" s="109">
        <v>0</v>
      </c>
      <c r="G327" s="109">
        <v>0</v>
      </c>
      <c r="H327" s="145">
        <v>17</v>
      </c>
      <c r="I327" s="109">
        <v>1</v>
      </c>
      <c r="J327" s="109">
        <v>0</v>
      </c>
      <c r="K327" s="109">
        <v>6</v>
      </c>
      <c r="L327" s="109">
        <v>3</v>
      </c>
      <c r="M327" s="109">
        <v>2</v>
      </c>
      <c r="N327" s="109">
        <v>0</v>
      </c>
      <c r="O327" s="109">
        <v>1</v>
      </c>
      <c r="P327" s="109">
        <v>3</v>
      </c>
      <c r="Q327" s="109">
        <v>5</v>
      </c>
      <c r="R327" s="109">
        <v>0</v>
      </c>
      <c r="S327" s="109">
        <v>1</v>
      </c>
      <c r="T327" s="145">
        <v>0</v>
      </c>
      <c r="U327" s="224">
        <v>0</v>
      </c>
      <c r="V327" s="120">
        <v>0</v>
      </c>
      <c r="W327" s="109">
        <v>1</v>
      </c>
      <c r="X327" s="109">
        <v>0</v>
      </c>
      <c r="Y327" s="109">
        <v>1</v>
      </c>
      <c r="Z327" s="109">
        <v>0</v>
      </c>
      <c r="AA327" s="109">
        <v>0</v>
      </c>
    </row>
    <row r="328" spans="1:27" ht="15" hidden="1" customHeight="1" outlineLevel="2">
      <c r="A328" s="135" t="s">
        <v>417</v>
      </c>
      <c r="B328" s="169"/>
      <c r="C328" s="18" t="s">
        <v>7</v>
      </c>
      <c r="D328" s="108">
        <v>14</v>
      </c>
      <c r="E328" s="109">
        <v>11</v>
      </c>
      <c r="F328" s="109">
        <v>10</v>
      </c>
      <c r="G328" s="109">
        <v>6</v>
      </c>
      <c r="H328" s="145">
        <v>12</v>
      </c>
      <c r="I328" s="109">
        <v>13</v>
      </c>
      <c r="J328" s="109">
        <v>16</v>
      </c>
      <c r="K328" s="109">
        <v>14</v>
      </c>
      <c r="L328" s="109">
        <v>20</v>
      </c>
      <c r="M328" s="109">
        <v>15</v>
      </c>
      <c r="N328" s="109">
        <v>5</v>
      </c>
      <c r="O328" s="109">
        <v>3</v>
      </c>
      <c r="P328" s="109">
        <v>9</v>
      </c>
      <c r="Q328" s="109">
        <v>14</v>
      </c>
      <c r="R328" s="109">
        <v>1</v>
      </c>
      <c r="S328" s="109">
        <v>9</v>
      </c>
      <c r="T328" s="145">
        <v>6</v>
      </c>
      <c r="U328" s="224">
        <v>7</v>
      </c>
      <c r="V328" s="120">
        <v>8</v>
      </c>
      <c r="W328" s="109">
        <v>9</v>
      </c>
      <c r="X328" s="109">
        <v>5</v>
      </c>
      <c r="Y328" s="109">
        <v>5</v>
      </c>
      <c r="Z328" s="109">
        <v>10</v>
      </c>
      <c r="AA328" s="109">
        <v>1</v>
      </c>
    </row>
    <row r="329" spans="1:27" ht="15" hidden="1" customHeight="1" outlineLevel="2">
      <c r="A329" s="135" t="s">
        <v>418</v>
      </c>
      <c r="B329" s="169"/>
      <c r="C329" s="18" t="s">
        <v>8</v>
      </c>
      <c r="D329" s="108">
        <v>5</v>
      </c>
      <c r="E329" s="109">
        <v>5</v>
      </c>
      <c r="F329" s="109">
        <v>9</v>
      </c>
      <c r="G329" s="109">
        <v>2</v>
      </c>
      <c r="H329" s="145">
        <v>0</v>
      </c>
      <c r="I329" s="109">
        <v>1</v>
      </c>
      <c r="J329" s="109">
        <v>0</v>
      </c>
      <c r="K329" s="109">
        <v>0</v>
      </c>
      <c r="L329" s="109">
        <v>1</v>
      </c>
      <c r="M329" s="109">
        <v>1</v>
      </c>
      <c r="N329" s="109">
        <v>0</v>
      </c>
      <c r="O329" s="109">
        <v>0</v>
      </c>
      <c r="P329" s="109">
        <v>3</v>
      </c>
      <c r="Q329" s="109">
        <v>1</v>
      </c>
      <c r="R329" s="109">
        <v>1</v>
      </c>
      <c r="S329" s="109">
        <v>3</v>
      </c>
      <c r="T329" s="145">
        <v>0</v>
      </c>
      <c r="U329" s="224">
        <v>0</v>
      </c>
      <c r="V329" s="120">
        <v>1</v>
      </c>
      <c r="W329" s="109">
        <v>0</v>
      </c>
      <c r="X329" s="109">
        <v>0</v>
      </c>
      <c r="Y329" s="109">
        <v>2</v>
      </c>
      <c r="Z329" s="109">
        <v>0</v>
      </c>
      <c r="AA329" s="109">
        <v>0</v>
      </c>
    </row>
    <row r="330" spans="1:27" ht="15" hidden="1" customHeight="1" outlineLevel="1" collapsed="1">
      <c r="B330" s="169" t="s">
        <v>83</v>
      </c>
      <c r="C330" s="38" t="s">
        <v>84</v>
      </c>
      <c r="D330" s="106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107"/>
      <c r="S330" s="107"/>
      <c r="T330" s="107"/>
      <c r="U330" s="107"/>
      <c r="V330" s="107"/>
      <c r="W330" s="107"/>
      <c r="X330" s="107"/>
      <c r="Y330" s="107"/>
      <c r="Z330" s="107"/>
      <c r="AA330" s="107"/>
    </row>
    <row r="331" spans="1:27" ht="15" hidden="1" customHeight="1" outlineLevel="2">
      <c r="A331" s="135" t="s">
        <v>419</v>
      </c>
      <c r="B331" s="169"/>
      <c r="C331" s="15" t="s">
        <v>3</v>
      </c>
      <c r="D331" s="108">
        <v>478</v>
      </c>
      <c r="E331" s="109">
        <v>608</v>
      </c>
      <c r="F331" s="109">
        <v>507</v>
      </c>
      <c r="G331" s="109">
        <v>469</v>
      </c>
      <c r="H331" s="145">
        <v>559</v>
      </c>
      <c r="I331" s="109">
        <v>516</v>
      </c>
      <c r="J331" s="109">
        <v>499</v>
      </c>
      <c r="K331" s="109">
        <v>563</v>
      </c>
      <c r="L331" s="109">
        <v>467</v>
      </c>
      <c r="M331" s="109">
        <v>518</v>
      </c>
      <c r="N331" s="109">
        <v>510</v>
      </c>
      <c r="O331" s="109">
        <v>497</v>
      </c>
      <c r="P331" s="109">
        <v>527</v>
      </c>
      <c r="Q331" s="109">
        <v>602</v>
      </c>
      <c r="R331" s="109">
        <v>485</v>
      </c>
      <c r="S331" s="109">
        <v>551</v>
      </c>
      <c r="T331" s="145">
        <v>520</v>
      </c>
      <c r="U331" s="224">
        <v>474</v>
      </c>
      <c r="V331" s="120">
        <v>592</v>
      </c>
      <c r="W331" s="109">
        <v>513</v>
      </c>
      <c r="X331" s="109">
        <v>525</v>
      </c>
      <c r="Y331" s="109">
        <v>487</v>
      </c>
      <c r="Z331" s="109">
        <v>588</v>
      </c>
      <c r="AA331" s="109">
        <v>461</v>
      </c>
    </row>
    <row r="332" spans="1:27" ht="15" hidden="1" customHeight="1" outlineLevel="2">
      <c r="A332" s="135" t="s">
        <v>420</v>
      </c>
      <c r="B332" s="169"/>
      <c r="C332" s="17" t="s">
        <v>4</v>
      </c>
      <c r="D332" s="108">
        <v>73</v>
      </c>
      <c r="E332" s="109">
        <v>60</v>
      </c>
      <c r="F332" s="109">
        <v>63</v>
      </c>
      <c r="G332" s="109">
        <v>43</v>
      </c>
      <c r="H332" s="145">
        <v>66</v>
      </c>
      <c r="I332" s="109">
        <v>82</v>
      </c>
      <c r="J332" s="109">
        <v>76</v>
      </c>
      <c r="K332" s="109">
        <v>95</v>
      </c>
      <c r="L332" s="109">
        <v>64</v>
      </c>
      <c r="M332" s="109">
        <v>110</v>
      </c>
      <c r="N332" s="109">
        <v>118</v>
      </c>
      <c r="O332" s="109">
        <v>87</v>
      </c>
      <c r="P332" s="109">
        <v>101</v>
      </c>
      <c r="Q332" s="109">
        <v>113</v>
      </c>
      <c r="R332" s="109">
        <v>50</v>
      </c>
      <c r="S332" s="109">
        <v>75</v>
      </c>
      <c r="T332" s="145">
        <v>59</v>
      </c>
      <c r="U332" s="224">
        <v>76</v>
      </c>
      <c r="V332" s="120">
        <v>85</v>
      </c>
      <c r="W332" s="109">
        <v>69</v>
      </c>
      <c r="X332" s="109">
        <v>72</v>
      </c>
      <c r="Y332" s="109">
        <v>77</v>
      </c>
      <c r="Z332" s="109">
        <v>83</v>
      </c>
      <c r="AA332" s="109">
        <v>54</v>
      </c>
    </row>
    <row r="333" spans="1:27" ht="15" hidden="1" customHeight="1" outlineLevel="2">
      <c r="A333" s="135" t="s">
        <v>421</v>
      </c>
      <c r="B333" s="169"/>
      <c r="C333" s="18" t="s">
        <v>5</v>
      </c>
      <c r="D333" s="108">
        <v>26</v>
      </c>
      <c r="E333" s="109">
        <v>22</v>
      </c>
      <c r="F333" s="109">
        <v>28</v>
      </c>
      <c r="G333" s="109">
        <v>17</v>
      </c>
      <c r="H333" s="145">
        <v>28</v>
      </c>
      <c r="I333" s="109">
        <v>27</v>
      </c>
      <c r="J333" s="109">
        <v>29</v>
      </c>
      <c r="K333" s="109">
        <v>27</v>
      </c>
      <c r="L333" s="109">
        <v>16</v>
      </c>
      <c r="M333" s="109">
        <v>29</v>
      </c>
      <c r="N333" s="109">
        <v>26</v>
      </c>
      <c r="O333" s="109">
        <v>20</v>
      </c>
      <c r="P333" s="109">
        <v>37</v>
      </c>
      <c r="Q333" s="109">
        <v>45</v>
      </c>
      <c r="R333" s="109">
        <v>19</v>
      </c>
      <c r="S333" s="109">
        <v>26</v>
      </c>
      <c r="T333" s="145">
        <v>23</v>
      </c>
      <c r="U333" s="224">
        <v>38</v>
      </c>
      <c r="V333" s="120">
        <v>34</v>
      </c>
      <c r="W333" s="109">
        <v>24</v>
      </c>
      <c r="X333" s="109">
        <v>31</v>
      </c>
      <c r="Y333" s="109">
        <v>30</v>
      </c>
      <c r="Z333" s="109">
        <v>31</v>
      </c>
      <c r="AA333" s="109">
        <v>21</v>
      </c>
    </row>
    <row r="334" spans="1:27" ht="15" hidden="1" customHeight="1" outlineLevel="2">
      <c r="A334" s="135" t="s">
        <v>422</v>
      </c>
      <c r="B334" s="169"/>
      <c r="C334" s="18" t="s">
        <v>6</v>
      </c>
      <c r="D334" s="108">
        <v>7</v>
      </c>
      <c r="E334" s="109">
        <v>3</v>
      </c>
      <c r="F334" s="109">
        <v>9</v>
      </c>
      <c r="G334" s="109">
        <v>6</v>
      </c>
      <c r="H334" s="145">
        <v>9</v>
      </c>
      <c r="I334" s="109">
        <v>14</v>
      </c>
      <c r="J334" s="109">
        <v>21</v>
      </c>
      <c r="K334" s="109">
        <v>15</v>
      </c>
      <c r="L334" s="109">
        <v>19</v>
      </c>
      <c r="M334" s="109">
        <v>17</v>
      </c>
      <c r="N334" s="109">
        <v>36</v>
      </c>
      <c r="O334" s="109">
        <v>16</v>
      </c>
      <c r="P334" s="109">
        <v>9</v>
      </c>
      <c r="Q334" s="109">
        <v>10</v>
      </c>
      <c r="R334" s="109">
        <v>4</v>
      </c>
      <c r="S334" s="109">
        <v>26</v>
      </c>
      <c r="T334" s="145">
        <v>18</v>
      </c>
      <c r="U334" s="224">
        <v>11</v>
      </c>
      <c r="V334" s="120">
        <v>10</v>
      </c>
      <c r="W334" s="109">
        <v>7</v>
      </c>
      <c r="X334" s="109">
        <v>15</v>
      </c>
      <c r="Y334" s="109">
        <v>17</v>
      </c>
      <c r="Z334" s="109">
        <v>16</v>
      </c>
      <c r="AA334" s="109">
        <v>9</v>
      </c>
    </row>
    <row r="335" spans="1:27" ht="15" hidden="1" customHeight="1" outlineLevel="2">
      <c r="A335" s="135" t="s">
        <v>423</v>
      </c>
      <c r="B335" s="169"/>
      <c r="C335" s="18" t="s">
        <v>7</v>
      </c>
      <c r="D335" s="108">
        <v>33</v>
      </c>
      <c r="E335" s="109">
        <v>33</v>
      </c>
      <c r="F335" s="109">
        <v>24</v>
      </c>
      <c r="G335" s="109">
        <v>20</v>
      </c>
      <c r="H335" s="145">
        <v>29</v>
      </c>
      <c r="I335" s="109">
        <v>39</v>
      </c>
      <c r="J335" s="109">
        <v>26</v>
      </c>
      <c r="K335" s="109">
        <v>53</v>
      </c>
      <c r="L335" s="109">
        <v>29</v>
      </c>
      <c r="M335" s="109">
        <v>62</v>
      </c>
      <c r="N335" s="109">
        <v>56</v>
      </c>
      <c r="O335" s="109">
        <v>48</v>
      </c>
      <c r="P335" s="109">
        <v>55</v>
      </c>
      <c r="Q335" s="109">
        <v>56</v>
      </c>
      <c r="R335" s="109">
        <v>26</v>
      </c>
      <c r="S335" s="109">
        <v>23</v>
      </c>
      <c r="T335" s="145">
        <v>17</v>
      </c>
      <c r="U335" s="224">
        <v>15</v>
      </c>
      <c r="V335" s="120">
        <v>40</v>
      </c>
      <c r="W335" s="109">
        <v>38</v>
      </c>
      <c r="X335" s="109">
        <v>23</v>
      </c>
      <c r="Y335" s="109">
        <v>30</v>
      </c>
      <c r="Z335" s="109">
        <v>36</v>
      </c>
      <c r="AA335" s="109">
        <v>23</v>
      </c>
    </row>
    <row r="336" spans="1:27" ht="15" hidden="1" customHeight="1" outlineLevel="2">
      <c r="A336" s="135" t="s">
        <v>424</v>
      </c>
      <c r="B336" s="169"/>
      <c r="C336" s="18" t="s">
        <v>8</v>
      </c>
      <c r="D336" s="108">
        <v>7</v>
      </c>
      <c r="E336" s="109">
        <v>2</v>
      </c>
      <c r="F336" s="109">
        <v>2</v>
      </c>
      <c r="G336" s="109">
        <v>0</v>
      </c>
      <c r="H336" s="145">
        <v>0</v>
      </c>
      <c r="I336" s="109">
        <v>2</v>
      </c>
      <c r="J336" s="109">
        <v>0</v>
      </c>
      <c r="K336" s="109">
        <v>0</v>
      </c>
      <c r="L336" s="109">
        <v>0</v>
      </c>
      <c r="M336" s="109">
        <v>2</v>
      </c>
      <c r="N336" s="109">
        <v>0</v>
      </c>
      <c r="O336" s="109">
        <v>3</v>
      </c>
      <c r="P336" s="109">
        <v>0</v>
      </c>
      <c r="Q336" s="109">
        <v>2</v>
      </c>
      <c r="R336" s="109">
        <v>1</v>
      </c>
      <c r="S336" s="109">
        <v>0</v>
      </c>
      <c r="T336" s="145">
        <v>1</v>
      </c>
      <c r="U336" s="224">
        <v>12</v>
      </c>
      <c r="V336" s="120">
        <v>1</v>
      </c>
      <c r="W336" s="109">
        <v>0</v>
      </c>
      <c r="X336" s="109">
        <v>3</v>
      </c>
      <c r="Y336" s="109">
        <v>0</v>
      </c>
      <c r="Z336" s="109">
        <v>0</v>
      </c>
      <c r="AA336" s="109">
        <v>1</v>
      </c>
    </row>
    <row r="337" spans="1:27" ht="15" hidden="1" customHeight="1" outlineLevel="1" collapsed="1">
      <c r="B337" s="169" t="s">
        <v>85</v>
      </c>
      <c r="C337" s="38" t="s">
        <v>86</v>
      </c>
      <c r="D337" s="106"/>
      <c r="E337" s="107"/>
      <c r="F337" s="107"/>
      <c r="G337" s="107"/>
      <c r="H337" s="107"/>
      <c r="I337" s="107"/>
      <c r="J337" s="107"/>
      <c r="K337" s="107"/>
      <c r="L337" s="107"/>
      <c r="M337" s="107"/>
      <c r="N337" s="107"/>
      <c r="O337" s="107"/>
      <c r="P337" s="107"/>
      <c r="Q337" s="107"/>
      <c r="R337" s="107"/>
      <c r="S337" s="107"/>
      <c r="T337" s="107"/>
      <c r="U337" s="107"/>
      <c r="V337" s="107"/>
      <c r="W337" s="107"/>
      <c r="X337" s="107"/>
      <c r="Y337" s="107"/>
      <c r="Z337" s="107"/>
      <c r="AA337" s="107"/>
    </row>
    <row r="338" spans="1:27" ht="15" hidden="1" customHeight="1" outlineLevel="2">
      <c r="A338" s="135" t="s">
        <v>425</v>
      </c>
      <c r="B338" s="169"/>
      <c r="C338" s="15" t="s">
        <v>3</v>
      </c>
      <c r="D338" s="108">
        <v>1357</v>
      </c>
      <c r="E338" s="109">
        <v>1517</v>
      </c>
      <c r="F338" s="109">
        <v>1201</v>
      </c>
      <c r="G338" s="109">
        <v>1485</v>
      </c>
      <c r="H338" s="145">
        <v>1432</v>
      </c>
      <c r="I338" s="109">
        <v>1425</v>
      </c>
      <c r="J338" s="109">
        <v>1427</v>
      </c>
      <c r="K338" s="109">
        <v>1451</v>
      </c>
      <c r="L338" s="109">
        <v>1196</v>
      </c>
      <c r="M338" s="109">
        <v>1362</v>
      </c>
      <c r="N338" s="109">
        <v>1386</v>
      </c>
      <c r="O338" s="109">
        <v>1323</v>
      </c>
      <c r="P338" s="109">
        <v>1355</v>
      </c>
      <c r="Q338" s="109">
        <v>1482</v>
      </c>
      <c r="R338" s="109">
        <v>1328</v>
      </c>
      <c r="S338" s="109">
        <v>1438</v>
      </c>
      <c r="T338" s="145">
        <v>1368</v>
      </c>
      <c r="U338" s="224">
        <v>1268</v>
      </c>
      <c r="V338" s="120">
        <v>1364</v>
      </c>
      <c r="W338" s="109">
        <v>1227</v>
      </c>
      <c r="X338" s="109">
        <v>1268</v>
      </c>
      <c r="Y338" s="109">
        <v>1291</v>
      </c>
      <c r="Z338" s="109">
        <v>1544</v>
      </c>
      <c r="AA338" s="109">
        <v>1116</v>
      </c>
    </row>
    <row r="339" spans="1:27" ht="15" hidden="1" customHeight="1" outlineLevel="2">
      <c r="A339" s="135" t="s">
        <v>426</v>
      </c>
      <c r="B339" s="169"/>
      <c r="C339" s="17" t="s">
        <v>4</v>
      </c>
      <c r="D339" s="108">
        <v>89</v>
      </c>
      <c r="E339" s="109">
        <v>102</v>
      </c>
      <c r="F339" s="109">
        <v>120</v>
      </c>
      <c r="G339" s="109">
        <v>93</v>
      </c>
      <c r="H339" s="145">
        <v>98</v>
      </c>
      <c r="I339" s="109">
        <v>102</v>
      </c>
      <c r="J339" s="109">
        <v>91</v>
      </c>
      <c r="K339" s="109">
        <v>89</v>
      </c>
      <c r="L339" s="109">
        <v>116</v>
      </c>
      <c r="M339" s="109">
        <v>154</v>
      </c>
      <c r="N339" s="109">
        <v>115</v>
      </c>
      <c r="O339" s="109">
        <v>121</v>
      </c>
      <c r="P339" s="109">
        <v>109</v>
      </c>
      <c r="Q339" s="109">
        <v>121</v>
      </c>
      <c r="R339" s="109">
        <v>107</v>
      </c>
      <c r="S339" s="109">
        <v>100</v>
      </c>
      <c r="T339" s="145">
        <v>91</v>
      </c>
      <c r="U339" s="224">
        <v>108</v>
      </c>
      <c r="V339" s="120">
        <v>109</v>
      </c>
      <c r="W339" s="109">
        <v>90</v>
      </c>
      <c r="X339" s="109">
        <v>106</v>
      </c>
      <c r="Y339" s="109">
        <v>96</v>
      </c>
      <c r="Z339" s="109">
        <v>119</v>
      </c>
      <c r="AA339" s="109">
        <v>78</v>
      </c>
    </row>
    <row r="340" spans="1:27" ht="15" hidden="1" customHeight="1" outlineLevel="2">
      <c r="A340" s="135" t="s">
        <v>427</v>
      </c>
      <c r="B340" s="169"/>
      <c r="C340" s="18" t="s">
        <v>5</v>
      </c>
      <c r="D340" s="108">
        <v>23</v>
      </c>
      <c r="E340" s="109">
        <v>28</v>
      </c>
      <c r="F340" s="109">
        <v>40</v>
      </c>
      <c r="G340" s="109">
        <v>31</v>
      </c>
      <c r="H340" s="145">
        <v>42</v>
      </c>
      <c r="I340" s="109">
        <v>30</v>
      </c>
      <c r="J340" s="109">
        <v>33</v>
      </c>
      <c r="K340" s="109">
        <v>39</v>
      </c>
      <c r="L340" s="109">
        <v>41</v>
      </c>
      <c r="M340" s="109">
        <v>46</v>
      </c>
      <c r="N340" s="109">
        <v>33</v>
      </c>
      <c r="O340" s="109">
        <v>55</v>
      </c>
      <c r="P340" s="109">
        <v>47</v>
      </c>
      <c r="Q340" s="109">
        <v>48</v>
      </c>
      <c r="R340" s="109">
        <v>48</v>
      </c>
      <c r="S340" s="109">
        <v>46</v>
      </c>
      <c r="T340" s="145">
        <v>26</v>
      </c>
      <c r="U340" s="224">
        <v>52</v>
      </c>
      <c r="V340" s="120">
        <v>40</v>
      </c>
      <c r="W340" s="109">
        <v>29</v>
      </c>
      <c r="X340" s="109">
        <v>43</v>
      </c>
      <c r="Y340" s="109">
        <v>36</v>
      </c>
      <c r="Z340" s="109">
        <v>51</v>
      </c>
      <c r="AA340" s="109">
        <v>22</v>
      </c>
    </row>
    <row r="341" spans="1:27" ht="15" hidden="1" customHeight="1" outlineLevel="2">
      <c r="A341" s="135" t="s">
        <v>428</v>
      </c>
      <c r="B341" s="169"/>
      <c r="C341" s="18" t="s">
        <v>6</v>
      </c>
      <c r="D341" s="108">
        <v>11</v>
      </c>
      <c r="E341" s="109">
        <v>12</v>
      </c>
      <c r="F341" s="109">
        <v>17</v>
      </c>
      <c r="G341" s="109">
        <v>19</v>
      </c>
      <c r="H341" s="145">
        <v>20</v>
      </c>
      <c r="I341" s="109">
        <v>21</v>
      </c>
      <c r="J341" s="109">
        <v>23</v>
      </c>
      <c r="K341" s="109">
        <v>19</v>
      </c>
      <c r="L341" s="109">
        <v>41</v>
      </c>
      <c r="M341" s="109">
        <v>64</v>
      </c>
      <c r="N341" s="109">
        <v>33</v>
      </c>
      <c r="O341" s="109">
        <v>24</v>
      </c>
      <c r="P341" s="109">
        <v>28</v>
      </c>
      <c r="Q341" s="109">
        <v>29</v>
      </c>
      <c r="R341" s="109">
        <v>12</v>
      </c>
      <c r="S341" s="109">
        <v>20</v>
      </c>
      <c r="T341" s="145">
        <v>36</v>
      </c>
      <c r="U341" s="224">
        <v>28</v>
      </c>
      <c r="V341" s="120">
        <v>31</v>
      </c>
      <c r="W341" s="109">
        <v>32</v>
      </c>
      <c r="X341" s="109">
        <v>29</v>
      </c>
      <c r="Y341" s="109">
        <v>32</v>
      </c>
      <c r="Z341" s="109">
        <v>33</v>
      </c>
      <c r="AA341" s="109">
        <v>30</v>
      </c>
    </row>
    <row r="342" spans="1:27" ht="15" hidden="1" customHeight="1" outlineLevel="2">
      <c r="A342" s="135" t="s">
        <v>429</v>
      </c>
      <c r="B342" s="169"/>
      <c r="C342" s="18" t="s">
        <v>7</v>
      </c>
      <c r="D342" s="108">
        <v>27</v>
      </c>
      <c r="E342" s="109">
        <v>43</v>
      </c>
      <c r="F342" s="109">
        <v>36</v>
      </c>
      <c r="G342" s="109">
        <v>35</v>
      </c>
      <c r="H342" s="145">
        <v>30</v>
      </c>
      <c r="I342" s="109">
        <v>36</v>
      </c>
      <c r="J342" s="109">
        <v>30</v>
      </c>
      <c r="K342" s="109">
        <v>22</v>
      </c>
      <c r="L342" s="109">
        <v>23</v>
      </c>
      <c r="M342" s="109">
        <v>23</v>
      </c>
      <c r="N342" s="109">
        <v>39</v>
      </c>
      <c r="O342" s="109">
        <v>32</v>
      </c>
      <c r="P342" s="109">
        <v>25</v>
      </c>
      <c r="Q342" s="109">
        <v>30</v>
      </c>
      <c r="R342" s="109">
        <v>35</v>
      </c>
      <c r="S342" s="109">
        <v>28</v>
      </c>
      <c r="T342" s="145">
        <v>25</v>
      </c>
      <c r="U342" s="224">
        <v>25</v>
      </c>
      <c r="V342" s="120">
        <v>35</v>
      </c>
      <c r="W342" s="109">
        <v>27</v>
      </c>
      <c r="X342" s="109">
        <v>27</v>
      </c>
      <c r="Y342" s="109">
        <v>20</v>
      </c>
      <c r="Z342" s="109">
        <v>21</v>
      </c>
      <c r="AA342" s="109">
        <v>17</v>
      </c>
    </row>
    <row r="343" spans="1:27" ht="15" hidden="1" customHeight="1" outlineLevel="2">
      <c r="A343" s="135" t="s">
        <v>430</v>
      </c>
      <c r="B343" s="169"/>
      <c r="C343" s="18" t="s">
        <v>8</v>
      </c>
      <c r="D343" s="108">
        <v>28</v>
      </c>
      <c r="E343" s="109">
        <v>19</v>
      </c>
      <c r="F343" s="109">
        <v>27</v>
      </c>
      <c r="G343" s="109">
        <v>8</v>
      </c>
      <c r="H343" s="145">
        <v>6</v>
      </c>
      <c r="I343" s="109">
        <v>15</v>
      </c>
      <c r="J343" s="109">
        <v>5</v>
      </c>
      <c r="K343" s="109">
        <v>9</v>
      </c>
      <c r="L343" s="109">
        <v>11</v>
      </c>
      <c r="M343" s="109">
        <v>21</v>
      </c>
      <c r="N343" s="109">
        <v>10</v>
      </c>
      <c r="O343" s="109">
        <v>10</v>
      </c>
      <c r="P343" s="109">
        <v>9</v>
      </c>
      <c r="Q343" s="109">
        <v>14</v>
      </c>
      <c r="R343" s="109">
        <v>12</v>
      </c>
      <c r="S343" s="109">
        <v>6</v>
      </c>
      <c r="T343" s="145">
        <v>4</v>
      </c>
      <c r="U343" s="224">
        <v>3</v>
      </c>
      <c r="V343" s="120">
        <v>3</v>
      </c>
      <c r="W343" s="109">
        <v>2</v>
      </c>
      <c r="X343" s="109">
        <v>7</v>
      </c>
      <c r="Y343" s="109">
        <v>8</v>
      </c>
      <c r="Z343" s="109">
        <v>14</v>
      </c>
      <c r="AA343" s="109">
        <v>9</v>
      </c>
    </row>
    <row r="344" spans="1:27" ht="15" hidden="1" customHeight="1" outlineLevel="1" collapsed="1">
      <c r="B344" s="169" t="s">
        <v>87</v>
      </c>
      <c r="C344" s="38" t="s">
        <v>88</v>
      </c>
      <c r="D344" s="106"/>
      <c r="E344" s="107"/>
      <c r="F344" s="107"/>
      <c r="G344" s="107"/>
      <c r="H344" s="107"/>
      <c r="I344" s="107"/>
      <c r="J344" s="107"/>
      <c r="K344" s="107"/>
      <c r="L344" s="107"/>
      <c r="M344" s="107"/>
      <c r="N344" s="107"/>
      <c r="O344" s="107"/>
      <c r="P344" s="107"/>
      <c r="Q344" s="107"/>
      <c r="R344" s="107"/>
      <c r="S344" s="107"/>
      <c r="T344" s="107"/>
      <c r="U344" s="107"/>
      <c r="V344" s="107"/>
      <c r="W344" s="107"/>
      <c r="X344" s="107"/>
      <c r="Y344" s="107"/>
      <c r="Z344" s="107"/>
      <c r="AA344" s="107"/>
    </row>
    <row r="345" spans="1:27" ht="15" hidden="1" customHeight="1" outlineLevel="2">
      <c r="A345" s="135" t="s">
        <v>431</v>
      </c>
      <c r="B345" s="169"/>
      <c r="C345" s="15" t="s">
        <v>3</v>
      </c>
      <c r="D345" s="108">
        <v>1127</v>
      </c>
      <c r="E345" s="109">
        <v>1460</v>
      </c>
      <c r="F345" s="109">
        <v>1193</v>
      </c>
      <c r="G345" s="109">
        <v>1270</v>
      </c>
      <c r="H345" s="145">
        <v>1363</v>
      </c>
      <c r="I345" s="109">
        <v>1467</v>
      </c>
      <c r="J345" s="109">
        <v>1483</v>
      </c>
      <c r="K345" s="109">
        <v>1257</v>
      </c>
      <c r="L345" s="109">
        <v>1214</v>
      </c>
      <c r="M345" s="109">
        <v>1369</v>
      </c>
      <c r="N345" s="109">
        <v>1386</v>
      </c>
      <c r="O345" s="109">
        <v>1369</v>
      </c>
      <c r="P345" s="109">
        <v>1319</v>
      </c>
      <c r="Q345" s="109">
        <v>1468</v>
      </c>
      <c r="R345" s="109">
        <v>1187</v>
      </c>
      <c r="S345" s="109">
        <v>1408</v>
      </c>
      <c r="T345" s="145">
        <v>1259</v>
      </c>
      <c r="U345" s="224">
        <v>1274</v>
      </c>
      <c r="V345" s="120">
        <v>1503</v>
      </c>
      <c r="W345" s="109">
        <v>1435</v>
      </c>
      <c r="X345" s="109">
        <v>1223</v>
      </c>
      <c r="Y345" s="109">
        <v>1230</v>
      </c>
      <c r="Z345" s="109">
        <v>1484</v>
      </c>
      <c r="AA345" s="109">
        <v>1198</v>
      </c>
    </row>
    <row r="346" spans="1:27" ht="15" hidden="1" customHeight="1" outlineLevel="2">
      <c r="A346" s="135" t="s">
        <v>432</v>
      </c>
      <c r="B346" s="169"/>
      <c r="C346" s="17" t="s">
        <v>4</v>
      </c>
      <c r="D346" s="108">
        <v>124</v>
      </c>
      <c r="E346" s="109">
        <v>184</v>
      </c>
      <c r="F346" s="109">
        <v>157</v>
      </c>
      <c r="G346" s="109">
        <v>129</v>
      </c>
      <c r="H346" s="145">
        <v>140</v>
      </c>
      <c r="I346" s="109">
        <v>146</v>
      </c>
      <c r="J346" s="109">
        <v>176</v>
      </c>
      <c r="K346" s="109">
        <v>136</v>
      </c>
      <c r="L346" s="109">
        <v>148</v>
      </c>
      <c r="M346" s="109">
        <v>143</v>
      </c>
      <c r="N346" s="109">
        <v>146</v>
      </c>
      <c r="O346" s="109">
        <v>137</v>
      </c>
      <c r="P346" s="109">
        <v>127</v>
      </c>
      <c r="Q346" s="109">
        <v>113</v>
      </c>
      <c r="R346" s="109">
        <v>103</v>
      </c>
      <c r="S346" s="109">
        <v>117</v>
      </c>
      <c r="T346" s="145">
        <v>90</v>
      </c>
      <c r="U346" s="224">
        <v>119</v>
      </c>
      <c r="V346" s="120">
        <v>126</v>
      </c>
      <c r="W346" s="109">
        <v>144</v>
      </c>
      <c r="X346" s="109">
        <v>145</v>
      </c>
      <c r="Y346" s="109">
        <v>121</v>
      </c>
      <c r="Z346" s="109">
        <v>188</v>
      </c>
      <c r="AA346" s="109">
        <v>97</v>
      </c>
    </row>
    <row r="347" spans="1:27" ht="15" hidden="1" customHeight="1" outlineLevel="2">
      <c r="A347" s="135" t="s">
        <v>433</v>
      </c>
      <c r="B347" s="169"/>
      <c r="C347" s="18" t="s">
        <v>5</v>
      </c>
      <c r="D347" s="108">
        <v>8</v>
      </c>
      <c r="E347" s="109">
        <v>18</v>
      </c>
      <c r="F347" s="109">
        <v>19</v>
      </c>
      <c r="G347" s="109">
        <v>28</v>
      </c>
      <c r="H347" s="145">
        <v>29</v>
      </c>
      <c r="I347" s="109">
        <v>29</v>
      </c>
      <c r="J347" s="109">
        <v>43</v>
      </c>
      <c r="K347" s="109">
        <v>41</v>
      </c>
      <c r="L347" s="109">
        <v>25</v>
      </c>
      <c r="M347" s="109">
        <v>43</v>
      </c>
      <c r="N347" s="109">
        <v>36</v>
      </c>
      <c r="O347" s="109">
        <v>52</v>
      </c>
      <c r="P347" s="109">
        <v>39</v>
      </c>
      <c r="Q347" s="109">
        <v>23</v>
      </c>
      <c r="R347" s="109">
        <v>16</v>
      </c>
      <c r="S347" s="109">
        <v>28</v>
      </c>
      <c r="T347" s="145">
        <v>28</v>
      </c>
      <c r="U347" s="224">
        <v>35</v>
      </c>
      <c r="V347" s="120">
        <v>56</v>
      </c>
      <c r="W347" s="109">
        <v>46</v>
      </c>
      <c r="X347" s="109">
        <v>51</v>
      </c>
      <c r="Y347" s="109">
        <v>41</v>
      </c>
      <c r="Z347" s="109">
        <v>78</v>
      </c>
      <c r="AA347" s="109">
        <v>42</v>
      </c>
    </row>
    <row r="348" spans="1:27" ht="15" hidden="1" customHeight="1" outlineLevel="2">
      <c r="A348" s="135" t="s">
        <v>434</v>
      </c>
      <c r="B348" s="169"/>
      <c r="C348" s="18" t="s">
        <v>6</v>
      </c>
      <c r="D348" s="108">
        <v>2</v>
      </c>
      <c r="E348" s="109">
        <v>3</v>
      </c>
      <c r="F348" s="109">
        <v>9</v>
      </c>
      <c r="G348" s="109">
        <v>18</v>
      </c>
      <c r="H348" s="145">
        <v>12</v>
      </c>
      <c r="I348" s="109">
        <v>19</v>
      </c>
      <c r="J348" s="109">
        <v>18</v>
      </c>
      <c r="K348" s="109">
        <v>17</v>
      </c>
      <c r="L348" s="109">
        <v>11</v>
      </c>
      <c r="M348" s="109">
        <v>9</v>
      </c>
      <c r="N348" s="109">
        <v>18</v>
      </c>
      <c r="O348" s="109">
        <v>14</v>
      </c>
      <c r="P348" s="109">
        <v>15</v>
      </c>
      <c r="Q348" s="109">
        <v>9</v>
      </c>
      <c r="R348" s="109">
        <v>7</v>
      </c>
      <c r="S348" s="109">
        <v>15</v>
      </c>
      <c r="T348" s="145">
        <v>12</v>
      </c>
      <c r="U348" s="224">
        <v>7</v>
      </c>
      <c r="V348" s="120">
        <v>9</v>
      </c>
      <c r="W348" s="109">
        <v>10</v>
      </c>
      <c r="X348" s="109">
        <v>8</v>
      </c>
      <c r="Y348" s="109">
        <v>16</v>
      </c>
      <c r="Z348" s="109">
        <v>20</v>
      </c>
      <c r="AA348" s="109">
        <v>9</v>
      </c>
    </row>
    <row r="349" spans="1:27" ht="15" hidden="1" customHeight="1" outlineLevel="2">
      <c r="A349" s="135" t="s">
        <v>435</v>
      </c>
      <c r="B349" s="169"/>
      <c r="C349" s="18" t="s">
        <v>7</v>
      </c>
      <c r="D349" s="108">
        <v>54</v>
      </c>
      <c r="E349" s="109">
        <v>103</v>
      </c>
      <c r="F349" s="109">
        <v>93</v>
      </c>
      <c r="G349" s="109">
        <v>71</v>
      </c>
      <c r="H349" s="145">
        <v>79</v>
      </c>
      <c r="I349" s="109">
        <v>76</v>
      </c>
      <c r="J349" s="109">
        <v>80</v>
      </c>
      <c r="K349" s="109">
        <v>65</v>
      </c>
      <c r="L349" s="109">
        <v>103</v>
      </c>
      <c r="M349" s="109">
        <v>72</v>
      </c>
      <c r="N349" s="109">
        <v>68</v>
      </c>
      <c r="O349" s="109">
        <v>59</v>
      </c>
      <c r="P349" s="109">
        <v>57</v>
      </c>
      <c r="Q349" s="109">
        <v>52</v>
      </c>
      <c r="R349" s="109">
        <v>55</v>
      </c>
      <c r="S349" s="109">
        <v>59</v>
      </c>
      <c r="T349" s="145">
        <v>46</v>
      </c>
      <c r="U349" s="224">
        <v>66</v>
      </c>
      <c r="V349" s="120">
        <v>58</v>
      </c>
      <c r="W349" s="109">
        <v>83</v>
      </c>
      <c r="X349" s="109">
        <v>83</v>
      </c>
      <c r="Y349" s="109">
        <v>59</v>
      </c>
      <c r="Z349" s="109">
        <v>71</v>
      </c>
      <c r="AA349" s="109">
        <v>34</v>
      </c>
    </row>
    <row r="350" spans="1:27" ht="15" hidden="1" customHeight="1" outlineLevel="2">
      <c r="A350" s="135" t="s">
        <v>436</v>
      </c>
      <c r="B350" s="169"/>
      <c r="C350" s="18" t="s">
        <v>8</v>
      </c>
      <c r="D350" s="108">
        <v>60</v>
      </c>
      <c r="E350" s="109">
        <v>60</v>
      </c>
      <c r="F350" s="109">
        <v>36</v>
      </c>
      <c r="G350" s="109">
        <v>12</v>
      </c>
      <c r="H350" s="145">
        <v>20</v>
      </c>
      <c r="I350" s="109">
        <v>22</v>
      </c>
      <c r="J350" s="109">
        <v>35</v>
      </c>
      <c r="K350" s="109">
        <v>13</v>
      </c>
      <c r="L350" s="109">
        <v>9</v>
      </c>
      <c r="M350" s="109">
        <v>19</v>
      </c>
      <c r="N350" s="109">
        <v>24</v>
      </c>
      <c r="O350" s="109">
        <v>12</v>
      </c>
      <c r="P350" s="109">
        <v>16</v>
      </c>
      <c r="Q350" s="109">
        <v>29</v>
      </c>
      <c r="R350" s="109">
        <v>25</v>
      </c>
      <c r="S350" s="109">
        <v>15</v>
      </c>
      <c r="T350" s="145">
        <v>4</v>
      </c>
      <c r="U350" s="224">
        <v>11</v>
      </c>
      <c r="V350" s="120">
        <v>3</v>
      </c>
      <c r="W350" s="109">
        <v>5</v>
      </c>
      <c r="X350" s="109">
        <v>3</v>
      </c>
      <c r="Y350" s="109">
        <v>5</v>
      </c>
      <c r="Z350" s="109">
        <v>19</v>
      </c>
      <c r="AA350" s="109">
        <v>12</v>
      </c>
    </row>
    <row r="351" spans="1:27" ht="15" hidden="1" customHeight="1" outlineLevel="1" collapsed="1">
      <c r="B351" s="169" t="s">
        <v>89</v>
      </c>
      <c r="C351" s="38" t="s">
        <v>90</v>
      </c>
      <c r="D351" s="106"/>
      <c r="E351" s="107"/>
      <c r="F351" s="107"/>
      <c r="G351" s="107"/>
      <c r="H351" s="107"/>
      <c r="I351" s="107"/>
      <c r="J351" s="107"/>
      <c r="K351" s="107"/>
      <c r="L351" s="107"/>
      <c r="M351" s="107"/>
      <c r="N351" s="107"/>
      <c r="O351" s="107"/>
      <c r="P351" s="107"/>
      <c r="Q351" s="107"/>
      <c r="R351" s="107"/>
      <c r="S351" s="107"/>
      <c r="T351" s="107"/>
      <c r="U351" s="107"/>
      <c r="V351" s="107"/>
      <c r="W351" s="107"/>
      <c r="X351" s="107"/>
      <c r="Y351" s="107"/>
      <c r="Z351" s="107"/>
      <c r="AA351" s="107"/>
    </row>
    <row r="352" spans="1:27" ht="15" hidden="1" customHeight="1" outlineLevel="2">
      <c r="A352" s="135" t="s">
        <v>437</v>
      </c>
      <c r="B352" s="169"/>
      <c r="C352" s="15" t="s">
        <v>3</v>
      </c>
      <c r="D352" s="108">
        <v>1197</v>
      </c>
      <c r="E352" s="109">
        <v>1360</v>
      </c>
      <c r="F352" s="109">
        <v>1143</v>
      </c>
      <c r="G352" s="109">
        <v>1266</v>
      </c>
      <c r="H352" s="145">
        <v>1332</v>
      </c>
      <c r="I352" s="109">
        <v>1359</v>
      </c>
      <c r="J352" s="109">
        <v>1572</v>
      </c>
      <c r="K352" s="109">
        <v>1394</v>
      </c>
      <c r="L352" s="109">
        <v>1350</v>
      </c>
      <c r="M352" s="109">
        <v>1560</v>
      </c>
      <c r="N352" s="109">
        <v>1565</v>
      </c>
      <c r="O352" s="109">
        <v>1320</v>
      </c>
      <c r="P352" s="109">
        <v>1405</v>
      </c>
      <c r="Q352" s="109">
        <v>1555</v>
      </c>
      <c r="R352" s="109">
        <v>1306</v>
      </c>
      <c r="S352" s="109">
        <v>1398</v>
      </c>
      <c r="T352" s="145">
        <v>1155</v>
      </c>
      <c r="U352" s="224">
        <v>1211</v>
      </c>
      <c r="V352" s="120">
        <v>1296</v>
      </c>
      <c r="W352" s="109">
        <v>1277</v>
      </c>
      <c r="X352" s="109">
        <v>1153</v>
      </c>
      <c r="Y352" s="109">
        <v>1257</v>
      </c>
      <c r="Z352" s="109">
        <v>1393</v>
      </c>
      <c r="AA352" s="109">
        <v>1166</v>
      </c>
    </row>
    <row r="353" spans="1:27" ht="15" hidden="1" customHeight="1" outlineLevel="2">
      <c r="A353" s="135" t="s">
        <v>438</v>
      </c>
      <c r="B353" s="169"/>
      <c r="C353" s="17" t="s">
        <v>4</v>
      </c>
      <c r="D353" s="108">
        <v>187</v>
      </c>
      <c r="E353" s="109">
        <v>221</v>
      </c>
      <c r="F353" s="109">
        <v>176</v>
      </c>
      <c r="G353" s="109">
        <v>189</v>
      </c>
      <c r="H353" s="145">
        <v>205</v>
      </c>
      <c r="I353" s="109">
        <v>228</v>
      </c>
      <c r="J353" s="109">
        <v>317</v>
      </c>
      <c r="K353" s="109">
        <v>236</v>
      </c>
      <c r="L353" s="109">
        <v>224</v>
      </c>
      <c r="M353" s="109">
        <v>262</v>
      </c>
      <c r="N353" s="109">
        <v>288</v>
      </c>
      <c r="O353" s="109">
        <v>208</v>
      </c>
      <c r="P353" s="109">
        <v>179</v>
      </c>
      <c r="Q353" s="109">
        <v>252</v>
      </c>
      <c r="R353" s="109">
        <v>165</v>
      </c>
      <c r="S353" s="109">
        <v>169</v>
      </c>
      <c r="T353" s="145">
        <v>162</v>
      </c>
      <c r="U353" s="224">
        <v>157</v>
      </c>
      <c r="V353" s="120">
        <v>170</v>
      </c>
      <c r="W353" s="109">
        <v>181</v>
      </c>
      <c r="X353" s="109">
        <v>137</v>
      </c>
      <c r="Y353" s="109">
        <v>164</v>
      </c>
      <c r="Z353" s="109">
        <v>157</v>
      </c>
      <c r="AA353" s="109">
        <v>142</v>
      </c>
    </row>
    <row r="354" spans="1:27" ht="15" hidden="1" customHeight="1" outlineLevel="2">
      <c r="A354" s="135" t="s">
        <v>439</v>
      </c>
      <c r="B354" s="169"/>
      <c r="C354" s="18" t="s">
        <v>5</v>
      </c>
      <c r="D354" s="108">
        <v>19</v>
      </c>
      <c r="E354" s="109">
        <v>20</v>
      </c>
      <c r="F354" s="109">
        <v>26</v>
      </c>
      <c r="G354" s="109">
        <v>65</v>
      </c>
      <c r="H354" s="145">
        <v>58</v>
      </c>
      <c r="I354" s="109">
        <v>48</v>
      </c>
      <c r="J354" s="109">
        <v>63</v>
      </c>
      <c r="K354" s="109">
        <v>53</v>
      </c>
      <c r="L354" s="109">
        <v>50</v>
      </c>
      <c r="M354" s="109">
        <v>64</v>
      </c>
      <c r="N354" s="109">
        <v>70</v>
      </c>
      <c r="O354" s="109">
        <v>48</v>
      </c>
      <c r="P354" s="109">
        <v>48</v>
      </c>
      <c r="Q354" s="109">
        <v>50</v>
      </c>
      <c r="R354" s="109">
        <v>41</v>
      </c>
      <c r="S354" s="109">
        <v>40</v>
      </c>
      <c r="T354" s="145">
        <v>39</v>
      </c>
      <c r="U354" s="224">
        <v>62</v>
      </c>
      <c r="V354" s="120">
        <v>48</v>
      </c>
      <c r="W354" s="109">
        <v>57</v>
      </c>
      <c r="X354" s="109">
        <v>47</v>
      </c>
      <c r="Y354" s="109">
        <v>41</v>
      </c>
      <c r="Z354" s="109">
        <v>41</v>
      </c>
      <c r="AA354" s="109">
        <v>40</v>
      </c>
    </row>
    <row r="355" spans="1:27" ht="15" hidden="1" customHeight="1" outlineLevel="2">
      <c r="A355" s="135" t="s">
        <v>440</v>
      </c>
      <c r="B355" s="169"/>
      <c r="C355" s="18" t="s">
        <v>6</v>
      </c>
      <c r="D355" s="108">
        <v>3</v>
      </c>
      <c r="E355" s="109">
        <v>7</v>
      </c>
      <c r="F355" s="109">
        <v>12</v>
      </c>
      <c r="G355" s="109">
        <v>12</v>
      </c>
      <c r="H355" s="145">
        <v>23</v>
      </c>
      <c r="I355" s="109">
        <v>25</v>
      </c>
      <c r="J355" s="109">
        <v>34</v>
      </c>
      <c r="K355" s="109">
        <v>23</v>
      </c>
      <c r="L355" s="109">
        <v>38</v>
      </c>
      <c r="M355" s="109">
        <v>45</v>
      </c>
      <c r="N355" s="109">
        <v>23</v>
      </c>
      <c r="O355" s="109">
        <v>13</v>
      </c>
      <c r="P355" s="109">
        <v>12</v>
      </c>
      <c r="Q355" s="109">
        <v>27</v>
      </c>
      <c r="R355" s="109">
        <v>10</v>
      </c>
      <c r="S355" s="109">
        <v>9</v>
      </c>
      <c r="T355" s="145">
        <v>16</v>
      </c>
      <c r="U355" s="224">
        <v>29</v>
      </c>
      <c r="V355" s="120">
        <v>27</v>
      </c>
      <c r="W355" s="109">
        <v>27</v>
      </c>
      <c r="X355" s="109">
        <v>22</v>
      </c>
      <c r="Y355" s="109">
        <v>33</v>
      </c>
      <c r="Z355" s="109">
        <v>14</v>
      </c>
      <c r="AA355" s="109">
        <v>10</v>
      </c>
    </row>
    <row r="356" spans="1:27" ht="15" hidden="1" customHeight="1" outlineLevel="2">
      <c r="A356" s="135" t="s">
        <v>441</v>
      </c>
      <c r="B356" s="169"/>
      <c r="C356" s="18" t="s">
        <v>7</v>
      </c>
      <c r="D356" s="108">
        <v>97</v>
      </c>
      <c r="E356" s="109">
        <v>105</v>
      </c>
      <c r="F356" s="109">
        <v>86</v>
      </c>
      <c r="G356" s="109">
        <v>98</v>
      </c>
      <c r="H356" s="145">
        <v>96</v>
      </c>
      <c r="I356" s="109">
        <v>114</v>
      </c>
      <c r="J356" s="109">
        <v>206</v>
      </c>
      <c r="K356" s="109">
        <v>150</v>
      </c>
      <c r="L356" s="109">
        <v>121</v>
      </c>
      <c r="M356" s="109">
        <v>141</v>
      </c>
      <c r="N356" s="109">
        <v>179</v>
      </c>
      <c r="O356" s="109">
        <v>134</v>
      </c>
      <c r="P356" s="109">
        <v>106</v>
      </c>
      <c r="Q356" s="109">
        <v>149</v>
      </c>
      <c r="R356" s="109">
        <v>105</v>
      </c>
      <c r="S356" s="109">
        <v>113</v>
      </c>
      <c r="T356" s="145">
        <v>84</v>
      </c>
      <c r="U356" s="224">
        <v>54</v>
      </c>
      <c r="V356" s="120">
        <v>87</v>
      </c>
      <c r="W356" s="109">
        <v>86</v>
      </c>
      <c r="X356" s="109">
        <v>62</v>
      </c>
      <c r="Y356" s="109">
        <v>85</v>
      </c>
      <c r="Z356" s="109">
        <v>97</v>
      </c>
      <c r="AA356" s="109">
        <v>85</v>
      </c>
    </row>
    <row r="357" spans="1:27" ht="15" hidden="1" customHeight="1" outlineLevel="2">
      <c r="A357" s="135" t="s">
        <v>442</v>
      </c>
      <c r="B357" s="169"/>
      <c r="C357" s="18" t="s">
        <v>8</v>
      </c>
      <c r="D357" s="108">
        <v>68</v>
      </c>
      <c r="E357" s="109">
        <v>89</v>
      </c>
      <c r="F357" s="109">
        <v>52</v>
      </c>
      <c r="G357" s="109">
        <v>14</v>
      </c>
      <c r="H357" s="145">
        <v>28</v>
      </c>
      <c r="I357" s="109">
        <v>41</v>
      </c>
      <c r="J357" s="109">
        <v>14</v>
      </c>
      <c r="K357" s="109">
        <v>10</v>
      </c>
      <c r="L357" s="109">
        <v>15</v>
      </c>
      <c r="M357" s="109">
        <v>12</v>
      </c>
      <c r="N357" s="109">
        <v>16</v>
      </c>
      <c r="O357" s="109">
        <v>13</v>
      </c>
      <c r="P357" s="109">
        <v>13</v>
      </c>
      <c r="Q357" s="109">
        <v>26</v>
      </c>
      <c r="R357" s="109">
        <v>9</v>
      </c>
      <c r="S357" s="109">
        <v>7</v>
      </c>
      <c r="T357" s="145">
        <v>23</v>
      </c>
      <c r="U357" s="224">
        <v>12</v>
      </c>
      <c r="V357" s="120">
        <v>8</v>
      </c>
      <c r="W357" s="109">
        <v>11</v>
      </c>
      <c r="X357" s="109">
        <v>6</v>
      </c>
      <c r="Y357" s="109">
        <v>5</v>
      </c>
      <c r="Z357" s="109">
        <v>5</v>
      </c>
      <c r="AA357" s="109">
        <v>7</v>
      </c>
    </row>
    <row r="358" spans="1:27" ht="15" customHeight="1">
      <c r="B358" s="169"/>
      <c r="C358" s="39"/>
      <c r="D358" s="104"/>
      <c r="E358" s="105"/>
      <c r="F358" s="105"/>
      <c r="G358" s="105"/>
      <c r="H358" s="105"/>
      <c r="I358" s="105"/>
      <c r="J358" s="105"/>
      <c r="K358" s="105"/>
      <c r="L358" s="105"/>
      <c r="M358" s="105"/>
      <c r="N358" s="105"/>
      <c r="O358" s="105"/>
      <c r="P358" s="105"/>
      <c r="Q358" s="105"/>
      <c r="R358" s="105"/>
      <c r="S358" s="105"/>
      <c r="T358" s="105"/>
      <c r="U358" s="105"/>
      <c r="V358" s="105"/>
      <c r="W358" s="105"/>
      <c r="X358" s="105"/>
      <c r="Y358" s="105"/>
      <c r="Z358" s="105"/>
      <c r="AA358" s="105"/>
    </row>
    <row r="359" spans="1:27" ht="15" customHeight="1">
      <c r="B359" s="169"/>
      <c r="C359" s="21" t="s">
        <v>91</v>
      </c>
      <c r="D359" s="106"/>
      <c r="E359" s="107"/>
      <c r="F359" s="107"/>
      <c r="G359" s="107"/>
      <c r="H359" s="107"/>
      <c r="I359" s="107"/>
      <c r="J359" s="107"/>
      <c r="K359" s="107"/>
      <c r="L359" s="107"/>
      <c r="M359" s="107"/>
      <c r="N359" s="107"/>
      <c r="O359" s="107"/>
      <c r="P359" s="107"/>
      <c r="Q359" s="107"/>
      <c r="R359" s="107"/>
      <c r="S359" s="107"/>
      <c r="T359" s="107"/>
      <c r="U359" s="107"/>
      <c r="V359" s="107"/>
      <c r="W359" s="107"/>
      <c r="X359" s="107"/>
      <c r="Y359" s="107"/>
      <c r="Z359" s="107"/>
      <c r="AA359" s="107"/>
    </row>
    <row r="360" spans="1:27" ht="15" customHeight="1">
      <c r="A360" s="135" t="s">
        <v>443</v>
      </c>
      <c r="B360" s="169"/>
      <c r="C360" s="15" t="s">
        <v>3</v>
      </c>
      <c r="D360" s="102">
        <f t="shared" ref="D360:H365" si="301">D368</f>
        <v>182</v>
      </c>
      <c r="E360" s="103">
        <f t="shared" si="301"/>
        <v>165</v>
      </c>
      <c r="F360" s="103">
        <f t="shared" si="301"/>
        <v>168</v>
      </c>
      <c r="G360" s="103">
        <f t="shared" si="301"/>
        <v>182</v>
      </c>
      <c r="H360" s="102">
        <f>H368</f>
        <v>162</v>
      </c>
      <c r="I360" s="119">
        <f t="shared" ref="I360:K360" si="302">I368</f>
        <v>247</v>
      </c>
      <c r="J360" s="103">
        <f t="shared" si="302"/>
        <v>206</v>
      </c>
      <c r="K360" s="103">
        <f t="shared" si="302"/>
        <v>199</v>
      </c>
      <c r="L360" s="103">
        <f t="shared" ref="L360:T360" si="303">L368</f>
        <v>152</v>
      </c>
      <c r="M360" s="103">
        <f t="shared" si="303"/>
        <v>205</v>
      </c>
      <c r="N360" s="103">
        <f t="shared" si="303"/>
        <v>237</v>
      </c>
      <c r="O360" s="103">
        <f t="shared" si="303"/>
        <v>211</v>
      </c>
      <c r="P360" s="103">
        <f t="shared" si="303"/>
        <v>229</v>
      </c>
      <c r="Q360" s="103">
        <f t="shared" si="303"/>
        <v>224</v>
      </c>
      <c r="R360" s="103">
        <f t="shared" si="303"/>
        <v>188</v>
      </c>
      <c r="S360" s="103">
        <f t="shared" si="303"/>
        <v>197</v>
      </c>
      <c r="T360" s="103">
        <f t="shared" si="303"/>
        <v>228</v>
      </c>
      <c r="U360" s="103">
        <f t="shared" ref="U360:W360" si="304">U368</f>
        <v>182</v>
      </c>
      <c r="V360" s="103">
        <f t="shared" si="304"/>
        <v>207</v>
      </c>
      <c r="W360" s="103">
        <f t="shared" si="304"/>
        <v>178</v>
      </c>
      <c r="X360" s="103">
        <f t="shared" ref="X360" si="305">X368</f>
        <v>205</v>
      </c>
      <c r="Y360" s="103">
        <f t="shared" ref="Y360:Y365" si="306">Y368</f>
        <v>176</v>
      </c>
      <c r="Z360" s="103">
        <f t="shared" ref="Z360:AA365" si="307">Z368</f>
        <v>239</v>
      </c>
      <c r="AA360" s="103">
        <f t="shared" si="307"/>
        <v>177</v>
      </c>
    </row>
    <row r="361" spans="1:27" ht="15" customHeight="1">
      <c r="A361" s="135" t="s">
        <v>444</v>
      </c>
      <c r="B361" s="169"/>
      <c r="C361" s="17" t="s">
        <v>4</v>
      </c>
      <c r="D361" s="102">
        <f t="shared" si="301"/>
        <v>40</v>
      </c>
      <c r="E361" s="103">
        <f t="shared" si="301"/>
        <v>11</v>
      </c>
      <c r="F361" s="103">
        <f t="shared" si="301"/>
        <v>15</v>
      </c>
      <c r="G361" s="103">
        <f t="shared" si="301"/>
        <v>11</v>
      </c>
      <c r="H361" s="102">
        <f t="shared" si="301"/>
        <v>13</v>
      </c>
      <c r="I361" s="119">
        <f t="shared" ref="I361:K361" si="308">I369</f>
        <v>30</v>
      </c>
      <c r="J361" s="103">
        <f t="shared" si="308"/>
        <v>18</v>
      </c>
      <c r="K361" s="103">
        <f t="shared" si="308"/>
        <v>17</v>
      </c>
      <c r="L361" s="103">
        <f t="shared" ref="L361:T361" si="309">L369</f>
        <v>15</v>
      </c>
      <c r="M361" s="103">
        <f t="shared" si="309"/>
        <v>18</v>
      </c>
      <c r="N361" s="103">
        <f t="shared" si="309"/>
        <v>22</v>
      </c>
      <c r="O361" s="103">
        <f t="shared" si="309"/>
        <v>22</v>
      </c>
      <c r="P361" s="103">
        <f t="shared" si="309"/>
        <v>25</v>
      </c>
      <c r="Q361" s="103">
        <f t="shared" si="309"/>
        <v>22</v>
      </c>
      <c r="R361" s="103">
        <f t="shared" si="309"/>
        <v>10</v>
      </c>
      <c r="S361" s="103">
        <f t="shared" si="309"/>
        <v>13</v>
      </c>
      <c r="T361" s="103">
        <f t="shared" si="309"/>
        <v>11</v>
      </c>
      <c r="U361" s="103">
        <f t="shared" ref="U361:W361" si="310">U369</f>
        <v>10</v>
      </c>
      <c r="V361" s="103">
        <f t="shared" si="310"/>
        <v>15</v>
      </c>
      <c r="W361" s="103">
        <f t="shared" si="310"/>
        <v>12</v>
      </c>
      <c r="X361" s="103">
        <f t="shared" ref="X361" si="311">X369</f>
        <v>14</v>
      </c>
      <c r="Y361" s="103">
        <f t="shared" si="306"/>
        <v>11</v>
      </c>
      <c r="Z361" s="103">
        <f t="shared" si="307"/>
        <v>22</v>
      </c>
      <c r="AA361" s="103">
        <f t="shared" si="307"/>
        <v>9</v>
      </c>
    </row>
    <row r="362" spans="1:27" ht="15" customHeight="1">
      <c r="A362" s="135" t="s">
        <v>445</v>
      </c>
      <c r="B362" s="169"/>
      <c r="C362" s="18" t="s">
        <v>5</v>
      </c>
      <c r="D362" s="102">
        <f t="shared" si="301"/>
        <v>3</v>
      </c>
      <c r="E362" s="103">
        <f t="shared" si="301"/>
        <v>0</v>
      </c>
      <c r="F362" s="103">
        <f t="shared" si="301"/>
        <v>4</v>
      </c>
      <c r="G362" s="103">
        <f t="shared" si="301"/>
        <v>1</v>
      </c>
      <c r="H362" s="102">
        <f t="shared" si="301"/>
        <v>1</v>
      </c>
      <c r="I362" s="119">
        <f t="shared" ref="I362:K362" si="312">I370</f>
        <v>9</v>
      </c>
      <c r="J362" s="103">
        <f t="shared" si="312"/>
        <v>7</v>
      </c>
      <c r="K362" s="103">
        <f t="shared" si="312"/>
        <v>8</v>
      </c>
      <c r="L362" s="103">
        <f t="shared" ref="L362:T362" si="313">L370</f>
        <v>3</v>
      </c>
      <c r="M362" s="103">
        <f t="shared" si="313"/>
        <v>1</v>
      </c>
      <c r="N362" s="103">
        <f t="shared" si="313"/>
        <v>6</v>
      </c>
      <c r="O362" s="103">
        <f t="shared" si="313"/>
        <v>3</v>
      </c>
      <c r="P362" s="103">
        <f t="shared" si="313"/>
        <v>4</v>
      </c>
      <c r="Q362" s="103">
        <f t="shared" si="313"/>
        <v>5</v>
      </c>
      <c r="R362" s="103">
        <f t="shared" si="313"/>
        <v>3</v>
      </c>
      <c r="S362" s="103">
        <f t="shared" si="313"/>
        <v>5</v>
      </c>
      <c r="T362" s="103">
        <f t="shared" si="313"/>
        <v>2</v>
      </c>
      <c r="U362" s="103">
        <f t="shared" ref="U362:W362" si="314">U370</f>
        <v>2</v>
      </c>
      <c r="V362" s="103">
        <f t="shared" si="314"/>
        <v>2</v>
      </c>
      <c r="W362" s="103">
        <f t="shared" si="314"/>
        <v>1</v>
      </c>
      <c r="X362" s="103">
        <f t="shared" ref="X362" si="315">X370</f>
        <v>4</v>
      </c>
      <c r="Y362" s="103">
        <f t="shared" si="306"/>
        <v>1</v>
      </c>
      <c r="Z362" s="103">
        <f t="shared" si="307"/>
        <v>3</v>
      </c>
      <c r="AA362" s="103">
        <f t="shared" si="307"/>
        <v>1</v>
      </c>
    </row>
    <row r="363" spans="1:27" ht="15" customHeight="1">
      <c r="A363" s="135" t="s">
        <v>446</v>
      </c>
      <c r="B363" s="169"/>
      <c r="C363" s="18" t="s">
        <v>6</v>
      </c>
      <c r="D363" s="102">
        <f t="shared" si="301"/>
        <v>5</v>
      </c>
      <c r="E363" s="103">
        <f t="shared" si="301"/>
        <v>7</v>
      </c>
      <c r="F363" s="103">
        <f t="shared" si="301"/>
        <v>8</v>
      </c>
      <c r="G363" s="103">
        <f t="shared" si="301"/>
        <v>6</v>
      </c>
      <c r="H363" s="102">
        <f t="shared" si="301"/>
        <v>3</v>
      </c>
      <c r="I363" s="119">
        <f t="shared" ref="I363:K363" si="316">I371</f>
        <v>11</v>
      </c>
      <c r="J363" s="103">
        <f t="shared" si="316"/>
        <v>3</v>
      </c>
      <c r="K363" s="103">
        <f t="shared" si="316"/>
        <v>0</v>
      </c>
      <c r="L363" s="103">
        <f t="shared" ref="L363:T363" si="317">L371</f>
        <v>0</v>
      </c>
      <c r="M363" s="103">
        <f t="shared" si="317"/>
        <v>9</v>
      </c>
      <c r="N363" s="103">
        <f t="shared" si="317"/>
        <v>10</v>
      </c>
      <c r="O363" s="103">
        <f t="shared" si="317"/>
        <v>16</v>
      </c>
      <c r="P363" s="103">
        <f t="shared" si="317"/>
        <v>12</v>
      </c>
      <c r="Q363" s="103">
        <f t="shared" si="317"/>
        <v>9</v>
      </c>
      <c r="R363" s="103">
        <f t="shared" si="317"/>
        <v>7</v>
      </c>
      <c r="S363" s="103">
        <f t="shared" si="317"/>
        <v>3</v>
      </c>
      <c r="T363" s="103">
        <f t="shared" si="317"/>
        <v>1</v>
      </c>
      <c r="U363" s="103">
        <f t="shared" ref="U363:W363" si="318">U371</f>
        <v>0</v>
      </c>
      <c r="V363" s="103">
        <f t="shared" si="318"/>
        <v>3</v>
      </c>
      <c r="W363" s="103">
        <f t="shared" si="318"/>
        <v>1</v>
      </c>
      <c r="X363" s="103">
        <f t="shared" ref="X363" si="319">X371</f>
        <v>1</v>
      </c>
      <c r="Y363" s="103">
        <f t="shared" si="306"/>
        <v>0</v>
      </c>
      <c r="Z363" s="103">
        <f t="shared" si="307"/>
        <v>1</v>
      </c>
      <c r="AA363" s="103">
        <f t="shared" si="307"/>
        <v>2</v>
      </c>
    </row>
    <row r="364" spans="1:27" ht="15" customHeight="1">
      <c r="A364" s="135" t="s">
        <v>447</v>
      </c>
      <c r="B364" s="169"/>
      <c r="C364" s="18" t="s">
        <v>7</v>
      </c>
      <c r="D364" s="102">
        <f t="shared" si="301"/>
        <v>30</v>
      </c>
      <c r="E364" s="103">
        <f t="shared" si="301"/>
        <v>4</v>
      </c>
      <c r="F364" s="103">
        <f t="shared" si="301"/>
        <v>3</v>
      </c>
      <c r="G364" s="103">
        <f t="shared" si="301"/>
        <v>1</v>
      </c>
      <c r="H364" s="102">
        <f t="shared" si="301"/>
        <v>9</v>
      </c>
      <c r="I364" s="119">
        <f t="shared" ref="I364:K364" si="320">I372</f>
        <v>5</v>
      </c>
      <c r="J364" s="103">
        <f t="shared" si="320"/>
        <v>6</v>
      </c>
      <c r="K364" s="103">
        <f t="shared" si="320"/>
        <v>8</v>
      </c>
      <c r="L364" s="103">
        <f t="shared" ref="L364:T364" si="321">L372</f>
        <v>9</v>
      </c>
      <c r="M364" s="103">
        <f t="shared" si="321"/>
        <v>8</v>
      </c>
      <c r="N364" s="103">
        <f t="shared" si="321"/>
        <v>6</v>
      </c>
      <c r="O364" s="103">
        <f t="shared" si="321"/>
        <v>3</v>
      </c>
      <c r="P364" s="103">
        <f t="shared" si="321"/>
        <v>9</v>
      </c>
      <c r="Q364" s="103">
        <f t="shared" si="321"/>
        <v>8</v>
      </c>
      <c r="R364" s="103">
        <f t="shared" si="321"/>
        <v>0</v>
      </c>
      <c r="S364" s="103">
        <f t="shared" si="321"/>
        <v>4</v>
      </c>
      <c r="T364" s="103">
        <f t="shared" si="321"/>
        <v>5</v>
      </c>
      <c r="U364" s="103">
        <f t="shared" ref="U364:W364" si="322">U372</f>
        <v>6</v>
      </c>
      <c r="V364" s="103">
        <f t="shared" si="322"/>
        <v>6</v>
      </c>
      <c r="W364" s="103">
        <f t="shared" si="322"/>
        <v>9</v>
      </c>
      <c r="X364" s="103">
        <f t="shared" ref="X364" si="323">X372</f>
        <v>8</v>
      </c>
      <c r="Y364" s="103">
        <f t="shared" si="306"/>
        <v>6</v>
      </c>
      <c r="Z364" s="103">
        <f t="shared" si="307"/>
        <v>16</v>
      </c>
      <c r="AA364" s="103">
        <f t="shared" si="307"/>
        <v>3</v>
      </c>
    </row>
    <row r="365" spans="1:27" ht="15" customHeight="1">
      <c r="A365" s="135" t="s">
        <v>448</v>
      </c>
      <c r="B365" s="169"/>
      <c r="C365" s="18" t="s">
        <v>8</v>
      </c>
      <c r="D365" s="102">
        <f t="shared" si="301"/>
        <v>2</v>
      </c>
      <c r="E365" s="103">
        <f t="shared" si="301"/>
        <v>0</v>
      </c>
      <c r="F365" s="103">
        <f t="shared" si="301"/>
        <v>0</v>
      </c>
      <c r="G365" s="103">
        <f t="shared" si="301"/>
        <v>3</v>
      </c>
      <c r="H365" s="102">
        <f t="shared" si="301"/>
        <v>0</v>
      </c>
      <c r="I365" s="119">
        <f t="shared" ref="I365:K365" si="324">I373</f>
        <v>5</v>
      </c>
      <c r="J365" s="103">
        <f t="shared" si="324"/>
        <v>2</v>
      </c>
      <c r="K365" s="103">
        <f t="shared" si="324"/>
        <v>1</v>
      </c>
      <c r="L365" s="103">
        <f t="shared" ref="L365:T365" si="325">L373</f>
        <v>3</v>
      </c>
      <c r="M365" s="103">
        <f t="shared" si="325"/>
        <v>0</v>
      </c>
      <c r="N365" s="103">
        <f t="shared" si="325"/>
        <v>0</v>
      </c>
      <c r="O365" s="103">
        <f t="shared" si="325"/>
        <v>0</v>
      </c>
      <c r="P365" s="103">
        <f t="shared" si="325"/>
        <v>0</v>
      </c>
      <c r="Q365" s="103">
        <f t="shared" si="325"/>
        <v>0</v>
      </c>
      <c r="R365" s="103">
        <f t="shared" si="325"/>
        <v>0</v>
      </c>
      <c r="S365" s="103">
        <f t="shared" si="325"/>
        <v>1</v>
      </c>
      <c r="T365" s="103">
        <f t="shared" si="325"/>
        <v>3</v>
      </c>
      <c r="U365" s="103">
        <f t="shared" ref="U365:W365" si="326">U373</f>
        <v>2</v>
      </c>
      <c r="V365" s="103">
        <f t="shared" si="326"/>
        <v>4</v>
      </c>
      <c r="W365" s="103">
        <f t="shared" si="326"/>
        <v>1</v>
      </c>
      <c r="X365" s="103">
        <f t="shared" ref="X365" si="327">X373</f>
        <v>1</v>
      </c>
      <c r="Y365" s="103">
        <f t="shared" si="306"/>
        <v>4</v>
      </c>
      <c r="Z365" s="103">
        <f t="shared" si="307"/>
        <v>2</v>
      </c>
      <c r="AA365" s="103">
        <f t="shared" si="307"/>
        <v>3</v>
      </c>
    </row>
    <row r="366" spans="1:27" ht="15" customHeight="1" collapsed="1">
      <c r="B366" s="169"/>
      <c r="C366" s="27" t="s">
        <v>10</v>
      </c>
      <c r="D366" s="106"/>
      <c r="E366" s="107"/>
      <c r="F366" s="107"/>
      <c r="G366" s="107"/>
      <c r="H366" s="107"/>
      <c r="I366" s="107"/>
      <c r="J366" s="107"/>
      <c r="K366" s="107"/>
      <c r="L366" s="107"/>
      <c r="M366" s="107"/>
      <c r="N366" s="107"/>
      <c r="O366" s="107"/>
      <c r="P366" s="107"/>
      <c r="Q366" s="107"/>
      <c r="R366" s="107"/>
      <c r="S366" s="107"/>
      <c r="T366" s="107"/>
      <c r="U366" s="107"/>
      <c r="V366" s="107"/>
      <c r="W366" s="107"/>
      <c r="X366" s="107"/>
      <c r="Y366" s="107"/>
      <c r="Z366" s="107"/>
      <c r="AA366" s="107"/>
    </row>
    <row r="367" spans="1:27" ht="15" hidden="1" customHeight="1" outlineLevel="1" collapsed="1">
      <c r="B367" s="169" t="s">
        <v>92</v>
      </c>
      <c r="C367" s="24" t="s">
        <v>93</v>
      </c>
      <c r="D367" s="106"/>
      <c r="E367" s="107"/>
      <c r="F367" s="107"/>
      <c r="G367" s="107"/>
      <c r="H367" s="107"/>
      <c r="I367" s="107"/>
      <c r="J367" s="107"/>
      <c r="K367" s="107"/>
      <c r="L367" s="107"/>
      <c r="M367" s="107"/>
      <c r="N367" s="107"/>
      <c r="O367" s="107"/>
      <c r="P367" s="107"/>
      <c r="Q367" s="107"/>
      <c r="R367" s="107"/>
      <c r="S367" s="107"/>
      <c r="T367" s="107"/>
      <c r="U367" s="107"/>
      <c r="V367" s="107"/>
      <c r="W367" s="107"/>
      <c r="X367" s="107"/>
      <c r="Y367" s="107"/>
      <c r="Z367" s="107"/>
      <c r="AA367" s="107"/>
    </row>
    <row r="368" spans="1:27" ht="15" hidden="1" customHeight="1" outlineLevel="2">
      <c r="A368" s="135" t="s">
        <v>449</v>
      </c>
      <c r="B368" s="169"/>
      <c r="C368" s="15" t="s">
        <v>3</v>
      </c>
      <c r="D368" s="108">
        <v>182</v>
      </c>
      <c r="E368" s="109">
        <v>165</v>
      </c>
      <c r="F368" s="109">
        <v>168</v>
      </c>
      <c r="G368" s="109">
        <v>182</v>
      </c>
      <c r="H368" s="145">
        <v>162</v>
      </c>
      <c r="I368" s="109">
        <v>247</v>
      </c>
      <c r="J368" s="109">
        <v>206</v>
      </c>
      <c r="K368" s="109">
        <v>199</v>
      </c>
      <c r="L368" s="109">
        <v>152</v>
      </c>
      <c r="M368" s="109">
        <v>205</v>
      </c>
      <c r="N368" s="109">
        <v>237</v>
      </c>
      <c r="O368" s="109">
        <v>211</v>
      </c>
      <c r="P368" s="109">
        <v>229</v>
      </c>
      <c r="Q368" s="109">
        <v>224</v>
      </c>
      <c r="R368" s="109">
        <v>188</v>
      </c>
      <c r="S368" s="109">
        <v>197</v>
      </c>
      <c r="T368" s="109">
        <v>228</v>
      </c>
      <c r="U368" s="109">
        <v>182</v>
      </c>
      <c r="V368" s="109">
        <v>207</v>
      </c>
      <c r="W368" s="109">
        <v>178</v>
      </c>
      <c r="X368" s="109">
        <v>205</v>
      </c>
      <c r="Y368" s="109">
        <v>176</v>
      </c>
      <c r="Z368" s="109">
        <v>239</v>
      </c>
      <c r="AA368" s="109">
        <v>177</v>
      </c>
    </row>
    <row r="369" spans="1:27" ht="15" hidden="1" customHeight="1" outlineLevel="2">
      <c r="A369" s="135" t="s">
        <v>450</v>
      </c>
      <c r="B369" s="169"/>
      <c r="C369" s="17" t="s">
        <v>4</v>
      </c>
      <c r="D369" s="108">
        <v>40</v>
      </c>
      <c r="E369" s="109">
        <v>11</v>
      </c>
      <c r="F369" s="109">
        <v>15</v>
      </c>
      <c r="G369" s="109">
        <v>11</v>
      </c>
      <c r="H369" s="145">
        <v>13</v>
      </c>
      <c r="I369" s="109">
        <v>30</v>
      </c>
      <c r="J369" s="109">
        <v>18</v>
      </c>
      <c r="K369" s="109">
        <v>17</v>
      </c>
      <c r="L369" s="109">
        <v>15</v>
      </c>
      <c r="M369" s="109">
        <v>18</v>
      </c>
      <c r="N369" s="109">
        <v>22</v>
      </c>
      <c r="O369" s="109">
        <v>22</v>
      </c>
      <c r="P369" s="109">
        <v>25</v>
      </c>
      <c r="Q369" s="109">
        <v>22</v>
      </c>
      <c r="R369" s="109">
        <v>10</v>
      </c>
      <c r="S369" s="109">
        <v>13</v>
      </c>
      <c r="T369" s="109">
        <v>11</v>
      </c>
      <c r="U369" s="109">
        <v>10</v>
      </c>
      <c r="V369" s="109">
        <v>15</v>
      </c>
      <c r="W369" s="109">
        <v>12</v>
      </c>
      <c r="X369" s="109">
        <v>14</v>
      </c>
      <c r="Y369" s="109">
        <v>11</v>
      </c>
      <c r="Z369" s="109">
        <v>22</v>
      </c>
      <c r="AA369" s="109">
        <v>9</v>
      </c>
    </row>
    <row r="370" spans="1:27" ht="15" hidden="1" customHeight="1" outlineLevel="2">
      <c r="A370" s="135" t="s">
        <v>451</v>
      </c>
      <c r="B370" s="169"/>
      <c r="C370" s="18" t="s">
        <v>5</v>
      </c>
      <c r="D370" s="108">
        <v>3</v>
      </c>
      <c r="E370" s="109">
        <v>0</v>
      </c>
      <c r="F370" s="109">
        <v>4</v>
      </c>
      <c r="G370" s="109">
        <v>1</v>
      </c>
      <c r="H370" s="145">
        <v>1</v>
      </c>
      <c r="I370" s="109">
        <v>9</v>
      </c>
      <c r="J370" s="109">
        <v>7</v>
      </c>
      <c r="K370" s="109">
        <v>8</v>
      </c>
      <c r="L370" s="109">
        <v>3</v>
      </c>
      <c r="M370" s="109">
        <v>1</v>
      </c>
      <c r="N370" s="109">
        <v>6</v>
      </c>
      <c r="O370" s="109">
        <v>3</v>
      </c>
      <c r="P370" s="109">
        <v>4</v>
      </c>
      <c r="Q370" s="109">
        <v>5</v>
      </c>
      <c r="R370" s="109">
        <v>3</v>
      </c>
      <c r="S370" s="109">
        <v>5</v>
      </c>
      <c r="T370" s="109">
        <v>2</v>
      </c>
      <c r="U370" s="109">
        <v>2</v>
      </c>
      <c r="V370" s="109">
        <v>2</v>
      </c>
      <c r="W370" s="109">
        <v>1</v>
      </c>
      <c r="X370" s="109">
        <v>4</v>
      </c>
      <c r="Y370" s="109">
        <v>1</v>
      </c>
      <c r="Z370" s="109">
        <v>3</v>
      </c>
      <c r="AA370" s="109">
        <v>1</v>
      </c>
    </row>
    <row r="371" spans="1:27" ht="15" hidden="1" customHeight="1" outlineLevel="2">
      <c r="A371" s="135" t="s">
        <v>452</v>
      </c>
      <c r="B371" s="169"/>
      <c r="C371" s="18" t="s">
        <v>6</v>
      </c>
      <c r="D371" s="108">
        <v>5</v>
      </c>
      <c r="E371" s="109">
        <v>7</v>
      </c>
      <c r="F371" s="109">
        <v>8</v>
      </c>
      <c r="G371" s="109">
        <v>6</v>
      </c>
      <c r="H371" s="145">
        <v>3</v>
      </c>
      <c r="I371" s="109">
        <v>11</v>
      </c>
      <c r="J371" s="109">
        <v>3</v>
      </c>
      <c r="K371" s="109">
        <v>0</v>
      </c>
      <c r="L371" s="109">
        <v>0</v>
      </c>
      <c r="M371" s="109">
        <v>9</v>
      </c>
      <c r="N371" s="109">
        <v>10</v>
      </c>
      <c r="O371" s="109">
        <v>16</v>
      </c>
      <c r="P371" s="109">
        <v>12</v>
      </c>
      <c r="Q371" s="109">
        <v>9</v>
      </c>
      <c r="R371" s="109">
        <v>7</v>
      </c>
      <c r="S371" s="109">
        <v>3</v>
      </c>
      <c r="T371" s="109">
        <v>1</v>
      </c>
      <c r="U371" s="109">
        <v>0</v>
      </c>
      <c r="V371" s="109">
        <v>3</v>
      </c>
      <c r="W371" s="109">
        <v>1</v>
      </c>
      <c r="X371" s="109">
        <v>1</v>
      </c>
      <c r="Y371" s="109"/>
      <c r="Z371" s="109">
        <v>1</v>
      </c>
      <c r="AA371" s="109">
        <v>2</v>
      </c>
    </row>
    <row r="372" spans="1:27" ht="15" hidden="1" customHeight="1" outlineLevel="2">
      <c r="A372" s="135" t="s">
        <v>453</v>
      </c>
      <c r="B372" s="169"/>
      <c r="C372" s="18" t="s">
        <v>7</v>
      </c>
      <c r="D372" s="108">
        <v>30</v>
      </c>
      <c r="E372" s="109">
        <v>4</v>
      </c>
      <c r="F372" s="109">
        <v>3</v>
      </c>
      <c r="G372" s="109">
        <v>1</v>
      </c>
      <c r="H372" s="145">
        <v>9</v>
      </c>
      <c r="I372" s="109">
        <v>5</v>
      </c>
      <c r="J372" s="109">
        <v>6</v>
      </c>
      <c r="K372" s="109">
        <v>8</v>
      </c>
      <c r="L372" s="109">
        <v>9</v>
      </c>
      <c r="M372" s="109">
        <v>8</v>
      </c>
      <c r="N372" s="109">
        <v>6</v>
      </c>
      <c r="O372" s="109">
        <v>3</v>
      </c>
      <c r="P372" s="109">
        <v>9</v>
      </c>
      <c r="Q372" s="109">
        <v>8</v>
      </c>
      <c r="R372" s="109">
        <v>0</v>
      </c>
      <c r="S372" s="109">
        <v>4</v>
      </c>
      <c r="T372" s="109">
        <v>5</v>
      </c>
      <c r="U372" s="109">
        <v>6</v>
      </c>
      <c r="V372" s="109">
        <v>6</v>
      </c>
      <c r="W372" s="109">
        <v>9</v>
      </c>
      <c r="X372" s="109">
        <v>8</v>
      </c>
      <c r="Y372" s="109">
        <v>6</v>
      </c>
      <c r="Z372" s="109">
        <v>16</v>
      </c>
      <c r="AA372" s="109">
        <v>3</v>
      </c>
    </row>
    <row r="373" spans="1:27" ht="15" hidden="1" customHeight="1" outlineLevel="2">
      <c r="A373" s="135" t="s">
        <v>454</v>
      </c>
      <c r="B373" s="169"/>
      <c r="C373" s="18" t="s">
        <v>8</v>
      </c>
      <c r="D373" s="108">
        <v>2</v>
      </c>
      <c r="E373" s="109">
        <v>0</v>
      </c>
      <c r="F373" s="109">
        <v>0</v>
      </c>
      <c r="G373" s="109">
        <v>3</v>
      </c>
      <c r="H373" s="145">
        <v>0</v>
      </c>
      <c r="I373" s="109">
        <v>5</v>
      </c>
      <c r="J373" s="109">
        <v>2</v>
      </c>
      <c r="K373" s="109">
        <v>1</v>
      </c>
      <c r="L373" s="109">
        <v>3</v>
      </c>
      <c r="M373" s="109">
        <v>0</v>
      </c>
      <c r="N373" s="109">
        <v>0</v>
      </c>
      <c r="O373" s="109">
        <v>0</v>
      </c>
      <c r="P373" s="109">
        <v>0</v>
      </c>
      <c r="Q373" s="109">
        <v>0</v>
      </c>
      <c r="R373" s="109">
        <v>0</v>
      </c>
      <c r="S373" s="109">
        <v>1</v>
      </c>
      <c r="T373" s="109">
        <v>3</v>
      </c>
      <c r="U373" s="109">
        <v>2</v>
      </c>
      <c r="V373" s="109">
        <v>4</v>
      </c>
      <c r="W373" s="109">
        <v>1</v>
      </c>
      <c r="X373" s="109">
        <v>1</v>
      </c>
      <c r="Y373" s="109">
        <v>4</v>
      </c>
      <c r="Z373" s="109">
        <v>2</v>
      </c>
      <c r="AA373" s="109">
        <v>3</v>
      </c>
    </row>
    <row r="374" spans="1:27" ht="15" customHeight="1">
      <c r="B374" s="169"/>
      <c r="C374" s="28"/>
      <c r="D374" s="104"/>
      <c r="E374" s="105"/>
      <c r="F374" s="105"/>
      <c r="G374" s="105"/>
      <c r="H374" s="105"/>
      <c r="I374" s="105"/>
      <c r="J374" s="105"/>
      <c r="K374" s="105"/>
      <c r="L374" s="105"/>
      <c r="M374" s="105"/>
      <c r="N374" s="105"/>
      <c r="O374" s="105"/>
      <c r="P374" s="105"/>
      <c r="Q374" s="105"/>
      <c r="R374" s="105"/>
      <c r="S374" s="105"/>
      <c r="T374" s="105"/>
      <c r="U374" s="105"/>
      <c r="V374" s="105"/>
      <c r="W374" s="105"/>
      <c r="X374" s="105"/>
      <c r="Y374" s="105"/>
      <c r="Z374" s="105"/>
      <c r="AA374" s="105"/>
    </row>
    <row r="375" spans="1:27" ht="15" customHeight="1">
      <c r="B375" s="169"/>
      <c r="C375" s="21" t="s">
        <v>94</v>
      </c>
      <c r="D375" s="106"/>
      <c r="E375" s="107"/>
      <c r="F375" s="107"/>
      <c r="G375" s="107"/>
      <c r="H375" s="107"/>
      <c r="I375" s="107"/>
      <c r="J375" s="107"/>
      <c r="K375" s="107"/>
      <c r="L375" s="107"/>
      <c r="M375" s="107"/>
      <c r="N375" s="107"/>
      <c r="O375" s="107"/>
      <c r="P375" s="107"/>
      <c r="Q375" s="107"/>
      <c r="R375" s="107"/>
      <c r="S375" s="107"/>
      <c r="T375" s="107"/>
      <c r="U375" s="107"/>
      <c r="V375" s="107"/>
      <c r="W375" s="107"/>
      <c r="X375" s="107"/>
      <c r="Y375" s="107"/>
      <c r="Z375" s="107"/>
      <c r="AA375" s="107"/>
    </row>
    <row r="376" spans="1:27" ht="15" customHeight="1">
      <c r="A376" s="135" t="s">
        <v>455</v>
      </c>
      <c r="B376" s="169"/>
      <c r="C376" s="15" t="s">
        <v>3</v>
      </c>
      <c r="D376" s="102">
        <f t="shared" ref="D376:H381" si="328">D384</f>
        <v>163</v>
      </c>
      <c r="E376" s="103">
        <f t="shared" si="328"/>
        <v>154</v>
      </c>
      <c r="F376" s="103">
        <f t="shared" si="328"/>
        <v>166</v>
      </c>
      <c r="G376" s="103">
        <f t="shared" si="328"/>
        <v>172</v>
      </c>
      <c r="H376" s="102">
        <f>H384</f>
        <v>170</v>
      </c>
      <c r="I376" s="119">
        <f t="shared" ref="I376:K376" si="329">I384</f>
        <v>148</v>
      </c>
      <c r="J376" s="103">
        <f t="shared" si="329"/>
        <v>160</v>
      </c>
      <c r="K376" s="103">
        <f t="shared" si="329"/>
        <v>143</v>
      </c>
      <c r="L376" s="103">
        <f t="shared" ref="L376:T376" si="330">L384</f>
        <v>151</v>
      </c>
      <c r="M376" s="103">
        <f t="shared" si="330"/>
        <v>145</v>
      </c>
      <c r="N376" s="103">
        <f t="shared" si="330"/>
        <v>164</v>
      </c>
      <c r="O376" s="103">
        <f t="shared" si="330"/>
        <v>185</v>
      </c>
      <c r="P376" s="103">
        <f t="shared" si="330"/>
        <v>180</v>
      </c>
      <c r="Q376" s="103">
        <f t="shared" si="330"/>
        <v>161</v>
      </c>
      <c r="R376" s="103">
        <f t="shared" si="330"/>
        <v>153</v>
      </c>
      <c r="S376" s="103">
        <f t="shared" si="330"/>
        <v>200</v>
      </c>
      <c r="T376" s="103">
        <f t="shared" si="330"/>
        <v>162</v>
      </c>
      <c r="U376" s="103">
        <f t="shared" ref="U376:W376" si="331">U384</f>
        <v>132</v>
      </c>
      <c r="V376" s="103">
        <f t="shared" si="331"/>
        <v>196</v>
      </c>
      <c r="W376" s="103">
        <f t="shared" si="331"/>
        <v>155</v>
      </c>
      <c r="X376" s="103">
        <f t="shared" ref="X376" si="332">X384</f>
        <v>200</v>
      </c>
      <c r="Y376" s="103">
        <f t="shared" ref="Y376:Y381" si="333">Y384</f>
        <v>175</v>
      </c>
      <c r="Z376" s="103">
        <f t="shared" ref="Z376:AA381" si="334">Z384</f>
        <v>187</v>
      </c>
      <c r="AA376" s="103">
        <f t="shared" si="334"/>
        <v>145</v>
      </c>
    </row>
    <row r="377" spans="1:27" ht="15" customHeight="1">
      <c r="A377" s="135" t="s">
        <v>456</v>
      </c>
      <c r="B377" s="169"/>
      <c r="C377" s="17" t="s">
        <v>4</v>
      </c>
      <c r="D377" s="102">
        <f t="shared" si="328"/>
        <v>8</v>
      </c>
      <c r="E377" s="103">
        <f t="shared" si="328"/>
        <v>8</v>
      </c>
      <c r="F377" s="103">
        <f t="shared" si="328"/>
        <v>20</v>
      </c>
      <c r="G377" s="103">
        <f t="shared" si="328"/>
        <v>11</v>
      </c>
      <c r="H377" s="102">
        <f t="shared" si="328"/>
        <v>7</v>
      </c>
      <c r="I377" s="119">
        <f t="shared" ref="I377:K377" si="335">I385</f>
        <v>8</v>
      </c>
      <c r="J377" s="103">
        <f t="shared" si="335"/>
        <v>4</v>
      </c>
      <c r="K377" s="103">
        <f t="shared" si="335"/>
        <v>7</v>
      </c>
      <c r="L377" s="103">
        <f t="shared" ref="L377:T377" si="336">L385</f>
        <v>11</v>
      </c>
      <c r="M377" s="103">
        <f t="shared" si="336"/>
        <v>8</v>
      </c>
      <c r="N377" s="103">
        <f t="shared" si="336"/>
        <v>7</v>
      </c>
      <c r="O377" s="103">
        <f t="shared" si="336"/>
        <v>12</v>
      </c>
      <c r="P377" s="103">
        <f t="shared" si="336"/>
        <v>7</v>
      </c>
      <c r="Q377" s="103">
        <f t="shared" si="336"/>
        <v>7</v>
      </c>
      <c r="R377" s="103">
        <f t="shared" si="336"/>
        <v>10</v>
      </c>
      <c r="S377" s="103">
        <f t="shared" si="336"/>
        <v>12</v>
      </c>
      <c r="T377" s="103">
        <f t="shared" si="336"/>
        <v>10</v>
      </c>
      <c r="U377" s="103">
        <f t="shared" ref="U377:W377" si="337">U385</f>
        <v>11</v>
      </c>
      <c r="V377" s="103">
        <f t="shared" si="337"/>
        <v>18</v>
      </c>
      <c r="W377" s="103">
        <f t="shared" si="337"/>
        <v>10</v>
      </c>
      <c r="X377" s="103">
        <f t="shared" ref="X377" si="338">X385</f>
        <v>22</v>
      </c>
      <c r="Y377" s="103">
        <f t="shared" si="333"/>
        <v>9</v>
      </c>
      <c r="Z377" s="103">
        <f t="shared" si="334"/>
        <v>9</v>
      </c>
      <c r="AA377" s="103">
        <f t="shared" si="334"/>
        <v>4</v>
      </c>
    </row>
    <row r="378" spans="1:27" ht="15" customHeight="1">
      <c r="A378" s="135" t="s">
        <v>457</v>
      </c>
      <c r="B378" s="169" t="s">
        <v>95</v>
      </c>
      <c r="C378" s="18" t="s">
        <v>5</v>
      </c>
      <c r="D378" s="102">
        <f t="shared" si="328"/>
        <v>2</v>
      </c>
      <c r="E378" s="103">
        <f t="shared" si="328"/>
        <v>2</v>
      </c>
      <c r="F378" s="103">
        <f t="shared" si="328"/>
        <v>4</v>
      </c>
      <c r="G378" s="103">
        <f t="shared" si="328"/>
        <v>6</v>
      </c>
      <c r="H378" s="102">
        <f t="shared" si="328"/>
        <v>1</v>
      </c>
      <c r="I378" s="119">
        <f t="shared" ref="I378:K378" si="339">I386</f>
        <v>3</v>
      </c>
      <c r="J378" s="103">
        <f t="shared" si="339"/>
        <v>1</v>
      </c>
      <c r="K378" s="103">
        <f t="shared" si="339"/>
        <v>2</v>
      </c>
      <c r="L378" s="103">
        <f t="shared" ref="L378:T378" si="340">L386</f>
        <v>1</v>
      </c>
      <c r="M378" s="103">
        <f t="shared" si="340"/>
        <v>0</v>
      </c>
      <c r="N378" s="103">
        <f t="shared" si="340"/>
        <v>2</v>
      </c>
      <c r="O378" s="103">
        <f t="shared" si="340"/>
        <v>5</v>
      </c>
      <c r="P378" s="103">
        <f t="shared" si="340"/>
        <v>1</v>
      </c>
      <c r="Q378" s="103">
        <f t="shared" si="340"/>
        <v>1</v>
      </c>
      <c r="R378" s="103">
        <f t="shared" si="340"/>
        <v>4</v>
      </c>
      <c r="S378" s="103">
        <f t="shared" si="340"/>
        <v>2</v>
      </c>
      <c r="T378" s="103">
        <f t="shared" si="340"/>
        <v>3</v>
      </c>
      <c r="U378" s="103">
        <f t="shared" ref="U378:W378" si="341">U386</f>
        <v>3</v>
      </c>
      <c r="V378" s="103">
        <f t="shared" si="341"/>
        <v>4</v>
      </c>
      <c r="W378" s="103">
        <f t="shared" si="341"/>
        <v>1</v>
      </c>
      <c r="X378" s="103">
        <f t="shared" ref="X378" si="342">X386</f>
        <v>2</v>
      </c>
      <c r="Y378" s="103">
        <f t="shared" si="333"/>
        <v>4</v>
      </c>
      <c r="Z378" s="103">
        <f t="shared" si="334"/>
        <v>5</v>
      </c>
      <c r="AA378" s="103">
        <f t="shared" si="334"/>
        <v>1</v>
      </c>
    </row>
    <row r="379" spans="1:27" ht="15" customHeight="1">
      <c r="A379" s="135" t="s">
        <v>458</v>
      </c>
      <c r="B379" s="169"/>
      <c r="C379" s="18" t="s">
        <v>6</v>
      </c>
      <c r="D379" s="102">
        <f t="shared" si="328"/>
        <v>1</v>
      </c>
      <c r="E379" s="103">
        <f t="shared" si="328"/>
        <v>3</v>
      </c>
      <c r="F379" s="103">
        <f t="shared" si="328"/>
        <v>9</v>
      </c>
      <c r="G379" s="103">
        <f t="shared" si="328"/>
        <v>0</v>
      </c>
      <c r="H379" s="102">
        <f t="shared" si="328"/>
        <v>0</v>
      </c>
      <c r="I379" s="119">
        <f t="shared" ref="I379:K379" si="343">I387</f>
        <v>2</v>
      </c>
      <c r="J379" s="103">
        <f t="shared" si="343"/>
        <v>0</v>
      </c>
      <c r="K379" s="103">
        <f t="shared" si="343"/>
        <v>2</v>
      </c>
      <c r="L379" s="103">
        <f t="shared" ref="L379:T379" si="344">L387</f>
        <v>1</v>
      </c>
      <c r="M379" s="103">
        <f t="shared" si="344"/>
        <v>3</v>
      </c>
      <c r="N379" s="103">
        <f t="shared" si="344"/>
        <v>0</v>
      </c>
      <c r="O379" s="103">
        <f t="shared" si="344"/>
        <v>2</v>
      </c>
      <c r="P379" s="103">
        <f t="shared" si="344"/>
        <v>0</v>
      </c>
      <c r="Q379" s="103">
        <f t="shared" si="344"/>
        <v>0</v>
      </c>
      <c r="R379" s="103">
        <f t="shared" si="344"/>
        <v>0</v>
      </c>
      <c r="S379" s="103">
        <f t="shared" si="344"/>
        <v>8</v>
      </c>
      <c r="T379" s="103">
        <f t="shared" si="344"/>
        <v>0</v>
      </c>
      <c r="U379" s="103">
        <f t="shared" ref="U379:W379" si="345">U387</f>
        <v>2</v>
      </c>
      <c r="V379" s="103">
        <f t="shared" si="345"/>
        <v>6</v>
      </c>
      <c r="W379" s="103">
        <f t="shared" si="345"/>
        <v>2</v>
      </c>
      <c r="X379" s="103">
        <f t="shared" ref="X379" si="346">X387</f>
        <v>11</v>
      </c>
      <c r="Y379" s="103">
        <f t="shared" si="333"/>
        <v>0</v>
      </c>
      <c r="Z379" s="103">
        <f t="shared" si="334"/>
        <v>0</v>
      </c>
      <c r="AA379" s="103">
        <f t="shared" si="334"/>
        <v>0</v>
      </c>
    </row>
    <row r="380" spans="1:27" ht="15" customHeight="1">
      <c r="A380" s="135" t="s">
        <v>459</v>
      </c>
      <c r="B380" s="169"/>
      <c r="C380" s="18" t="s">
        <v>7</v>
      </c>
      <c r="D380" s="102">
        <f t="shared" si="328"/>
        <v>5</v>
      </c>
      <c r="E380" s="103">
        <f t="shared" si="328"/>
        <v>3</v>
      </c>
      <c r="F380" s="103">
        <f t="shared" si="328"/>
        <v>7</v>
      </c>
      <c r="G380" s="103">
        <f t="shared" si="328"/>
        <v>5</v>
      </c>
      <c r="H380" s="102">
        <f t="shared" si="328"/>
        <v>6</v>
      </c>
      <c r="I380" s="119">
        <f t="shared" ref="I380:K380" si="347">I388</f>
        <v>3</v>
      </c>
      <c r="J380" s="103">
        <f t="shared" si="347"/>
        <v>3</v>
      </c>
      <c r="K380" s="103">
        <f t="shared" si="347"/>
        <v>3</v>
      </c>
      <c r="L380" s="103">
        <f t="shared" ref="L380:T380" si="348">L388</f>
        <v>9</v>
      </c>
      <c r="M380" s="103">
        <f t="shared" si="348"/>
        <v>5</v>
      </c>
      <c r="N380" s="103">
        <f t="shared" si="348"/>
        <v>5</v>
      </c>
      <c r="O380" s="103">
        <f t="shared" si="348"/>
        <v>5</v>
      </c>
      <c r="P380" s="103">
        <f t="shared" si="348"/>
        <v>6</v>
      </c>
      <c r="Q380" s="103">
        <f t="shared" si="348"/>
        <v>6</v>
      </c>
      <c r="R380" s="103">
        <f t="shared" si="348"/>
        <v>6</v>
      </c>
      <c r="S380" s="103">
        <f t="shared" si="348"/>
        <v>2</v>
      </c>
      <c r="T380" s="103">
        <f t="shared" si="348"/>
        <v>7</v>
      </c>
      <c r="U380" s="103">
        <f t="shared" ref="U380:W380" si="349">U388</f>
        <v>6</v>
      </c>
      <c r="V380" s="103">
        <f t="shared" si="349"/>
        <v>8</v>
      </c>
      <c r="W380" s="103">
        <f t="shared" si="349"/>
        <v>7</v>
      </c>
      <c r="X380" s="103">
        <f t="shared" ref="X380" si="350">X388</f>
        <v>9</v>
      </c>
      <c r="Y380" s="103">
        <f t="shared" si="333"/>
        <v>5</v>
      </c>
      <c r="Z380" s="103">
        <f t="shared" si="334"/>
        <v>4</v>
      </c>
      <c r="AA380" s="103">
        <f t="shared" si="334"/>
        <v>3</v>
      </c>
    </row>
    <row r="381" spans="1:27" ht="15" customHeight="1">
      <c r="A381" s="135" t="s">
        <v>460</v>
      </c>
      <c r="B381" s="169"/>
      <c r="C381" s="18" t="s">
        <v>8</v>
      </c>
      <c r="D381" s="102">
        <f t="shared" si="328"/>
        <v>0</v>
      </c>
      <c r="E381" s="103">
        <f t="shared" si="328"/>
        <v>0</v>
      </c>
      <c r="F381" s="103">
        <f t="shared" si="328"/>
        <v>0</v>
      </c>
      <c r="G381" s="103">
        <f t="shared" si="328"/>
        <v>0</v>
      </c>
      <c r="H381" s="102">
        <f t="shared" si="328"/>
        <v>0</v>
      </c>
      <c r="I381" s="119">
        <f t="shared" ref="I381:K381" si="351">I389</f>
        <v>0</v>
      </c>
      <c r="J381" s="103">
        <f t="shared" si="351"/>
        <v>0</v>
      </c>
      <c r="K381" s="103">
        <f t="shared" si="351"/>
        <v>0</v>
      </c>
      <c r="L381" s="103">
        <f t="shared" ref="L381:T381" si="352">L389</f>
        <v>0</v>
      </c>
      <c r="M381" s="103">
        <f t="shared" si="352"/>
        <v>0</v>
      </c>
      <c r="N381" s="103">
        <f t="shared" si="352"/>
        <v>0</v>
      </c>
      <c r="O381" s="103">
        <f t="shared" si="352"/>
        <v>0</v>
      </c>
      <c r="P381" s="103">
        <f t="shared" si="352"/>
        <v>0</v>
      </c>
      <c r="Q381" s="103">
        <f t="shared" si="352"/>
        <v>0</v>
      </c>
      <c r="R381" s="103">
        <f t="shared" si="352"/>
        <v>0</v>
      </c>
      <c r="S381" s="103">
        <f t="shared" si="352"/>
        <v>0</v>
      </c>
      <c r="T381" s="103">
        <f t="shared" si="352"/>
        <v>0</v>
      </c>
      <c r="U381" s="103">
        <f t="shared" ref="U381:W381" si="353">U389</f>
        <v>0</v>
      </c>
      <c r="V381" s="103">
        <f t="shared" si="353"/>
        <v>0</v>
      </c>
      <c r="W381" s="103">
        <f t="shared" si="353"/>
        <v>0</v>
      </c>
      <c r="X381" s="103">
        <f t="shared" ref="X381" si="354">X389</f>
        <v>0</v>
      </c>
      <c r="Y381" s="103">
        <f t="shared" si="333"/>
        <v>0</v>
      </c>
      <c r="Z381" s="103">
        <f t="shared" si="334"/>
        <v>0</v>
      </c>
      <c r="AA381" s="103">
        <f t="shared" si="334"/>
        <v>0</v>
      </c>
    </row>
    <row r="382" spans="1:27" ht="15" customHeight="1" collapsed="1">
      <c r="B382" s="169"/>
      <c r="C382" s="27" t="s">
        <v>10</v>
      </c>
      <c r="D382" s="106"/>
      <c r="E382" s="107"/>
      <c r="F382" s="107"/>
      <c r="G382" s="107"/>
      <c r="H382" s="107"/>
      <c r="I382" s="107"/>
      <c r="J382" s="107"/>
      <c r="K382" s="107"/>
      <c r="L382" s="107"/>
      <c r="M382" s="107"/>
      <c r="N382" s="107"/>
      <c r="O382" s="107"/>
      <c r="P382" s="107"/>
      <c r="Q382" s="107"/>
      <c r="R382" s="107"/>
      <c r="S382" s="107"/>
      <c r="T382" s="107"/>
      <c r="U382" s="107"/>
      <c r="V382" s="107"/>
      <c r="W382" s="107"/>
      <c r="X382" s="107"/>
      <c r="Y382" s="107"/>
      <c r="Z382" s="107"/>
      <c r="AA382" s="107"/>
    </row>
    <row r="383" spans="1:27" ht="15" hidden="1" customHeight="1" outlineLevel="1" collapsed="1">
      <c r="B383" s="169" t="s">
        <v>96</v>
      </c>
      <c r="C383" s="24" t="s">
        <v>97</v>
      </c>
      <c r="D383" s="106"/>
      <c r="E383" s="107"/>
      <c r="F383" s="107"/>
      <c r="G383" s="107"/>
      <c r="H383" s="107"/>
      <c r="I383" s="107"/>
      <c r="J383" s="107"/>
      <c r="K383" s="107"/>
      <c r="L383" s="107"/>
      <c r="M383" s="107"/>
      <c r="N383" s="107"/>
      <c r="O383" s="107"/>
      <c r="P383" s="107"/>
      <c r="Q383" s="107"/>
      <c r="R383" s="107"/>
      <c r="S383" s="107"/>
      <c r="T383" s="107"/>
      <c r="U383" s="107"/>
      <c r="V383" s="107"/>
      <c r="W383" s="107"/>
      <c r="X383" s="107"/>
      <c r="Y383" s="107"/>
      <c r="Z383" s="107"/>
      <c r="AA383" s="107"/>
    </row>
    <row r="384" spans="1:27" ht="15" hidden="1" customHeight="1" outlineLevel="2">
      <c r="A384" s="135" t="s">
        <v>461</v>
      </c>
      <c r="B384" s="169"/>
      <c r="C384" s="15" t="s">
        <v>3</v>
      </c>
      <c r="D384" s="108">
        <v>163</v>
      </c>
      <c r="E384" s="109">
        <v>154</v>
      </c>
      <c r="F384" s="109">
        <v>166</v>
      </c>
      <c r="G384" s="109">
        <v>172</v>
      </c>
      <c r="H384" s="145">
        <v>170</v>
      </c>
      <c r="I384" s="109">
        <v>148</v>
      </c>
      <c r="J384" s="109">
        <v>160</v>
      </c>
      <c r="K384" s="109">
        <v>143</v>
      </c>
      <c r="L384" s="109">
        <v>151</v>
      </c>
      <c r="M384" s="109">
        <v>145</v>
      </c>
      <c r="N384" s="109">
        <v>164</v>
      </c>
      <c r="O384" s="109">
        <v>185</v>
      </c>
      <c r="P384" s="109">
        <v>180</v>
      </c>
      <c r="Q384" s="109">
        <v>161</v>
      </c>
      <c r="R384" s="109">
        <v>153</v>
      </c>
      <c r="S384" s="109">
        <v>200</v>
      </c>
      <c r="T384" s="109">
        <v>162</v>
      </c>
      <c r="U384" s="109">
        <v>132</v>
      </c>
      <c r="V384" s="109">
        <v>196</v>
      </c>
      <c r="W384" s="109">
        <v>155</v>
      </c>
      <c r="X384" s="109">
        <v>200</v>
      </c>
      <c r="Y384" s="109">
        <v>175</v>
      </c>
      <c r="Z384" s="109">
        <v>187</v>
      </c>
      <c r="AA384" s="109">
        <v>145</v>
      </c>
    </row>
    <row r="385" spans="1:27" ht="15" hidden="1" customHeight="1" outlineLevel="2">
      <c r="A385" s="135" t="s">
        <v>462</v>
      </c>
      <c r="B385" s="169"/>
      <c r="C385" s="17" t="s">
        <v>4</v>
      </c>
      <c r="D385" s="108">
        <v>8</v>
      </c>
      <c r="E385" s="109">
        <v>8</v>
      </c>
      <c r="F385" s="109">
        <v>20</v>
      </c>
      <c r="G385" s="109">
        <v>11</v>
      </c>
      <c r="H385" s="145">
        <v>7</v>
      </c>
      <c r="I385" s="109">
        <v>8</v>
      </c>
      <c r="J385" s="109">
        <v>4</v>
      </c>
      <c r="K385" s="109">
        <v>7</v>
      </c>
      <c r="L385" s="109">
        <v>11</v>
      </c>
      <c r="M385" s="109">
        <v>8</v>
      </c>
      <c r="N385" s="109">
        <v>7</v>
      </c>
      <c r="O385" s="109">
        <v>12</v>
      </c>
      <c r="P385" s="109">
        <v>7</v>
      </c>
      <c r="Q385" s="109">
        <v>7</v>
      </c>
      <c r="R385" s="109">
        <v>10</v>
      </c>
      <c r="S385" s="109">
        <v>12</v>
      </c>
      <c r="T385" s="109">
        <v>10</v>
      </c>
      <c r="U385" s="109">
        <v>11</v>
      </c>
      <c r="V385" s="109">
        <v>18</v>
      </c>
      <c r="W385" s="109">
        <v>10</v>
      </c>
      <c r="X385" s="109">
        <v>22</v>
      </c>
      <c r="Y385" s="109">
        <v>9</v>
      </c>
      <c r="Z385" s="109">
        <v>9</v>
      </c>
      <c r="AA385" s="109">
        <v>4</v>
      </c>
    </row>
    <row r="386" spans="1:27" ht="15" hidden="1" customHeight="1" outlineLevel="2">
      <c r="A386" s="135" t="s">
        <v>463</v>
      </c>
      <c r="B386" s="169"/>
      <c r="C386" s="18" t="s">
        <v>5</v>
      </c>
      <c r="D386" s="108">
        <v>2</v>
      </c>
      <c r="E386" s="109">
        <v>2</v>
      </c>
      <c r="F386" s="109">
        <v>4</v>
      </c>
      <c r="G386" s="109">
        <v>6</v>
      </c>
      <c r="H386" s="145">
        <v>1</v>
      </c>
      <c r="I386" s="109">
        <v>3</v>
      </c>
      <c r="J386" s="109">
        <v>1</v>
      </c>
      <c r="K386" s="109">
        <v>2</v>
      </c>
      <c r="L386" s="109">
        <v>1</v>
      </c>
      <c r="M386" s="109">
        <v>0</v>
      </c>
      <c r="N386" s="109">
        <v>2</v>
      </c>
      <c r="O386" s="109">
        <v>5</v>
      </c>
      <c r="P386" s="109">
        <v>1</v>
      </c>
      <c r="Q386" s="109">
        <v>1</v>
      </c>
      <c r="R386" s="109">
        <v>4</v>
      </c>
      <c r="S386" s="109">
        <v>2</v>
      </c>
      <c r="T386" s="109">
        <v>3</v>
      </c>
      <c r="U386" s="109">
        <v>3</v>
      </c>
      <c r="V386" s="109">
        <v>4</v>
      </c>
      <c r="W386" s="109">
        <v>1</v>
      </c>
      <c r="X386" s="109">
        <v>2</v>
      </c>
      <c r="Y386" s="109">
        <v>4</v>
      </c>
      <c r="Z386" s="109">
        <v>5</v>
      </c>
      <c r="AA386" s="109">
        <v>1</v>
      </c>
    </row>
    <row r="387" spans="1:27" ht="15" hidden="1" customHeight="1" outlineLevel="2">
      <c r="A387" s="135" t="s">
        <v>464</v>
      </c>
      <c r="B387" s="169"/>
      <c r="C387" s="18" t="s">
        <v>6</v>
      </c>
      <c r="D387" s="108">
        <v>1</v>
      </c>
      <c r="E387" s="109">
        <v>3</v>
      </c>
      <c r="F387" s="109">
        <v>9</v>
      </c>
      <c r="G387" s="109">
        <v>0</v>
      </c>
      <c r="H387" s="145">
        <v>0</v>
      </c>
      <c r="I387" s="109">
        <v>2</v>
      </c>
      <c r="J387" s="109">
        <v>0</v>
      </c>
      <c r="K387" s="109">
        <v>2</v>
      </c>
      <c r="L387" s="109">
        <v>1</v>
      </c>
      <c r="M387" s="109">
        <v>3</v>
      </c>
      <c r="N387" s="109">
        <v>0</v>
      </c>
      <c r="O387" s="109">
        <v>2</v>
      </c>
      <c r="P387" s="109">
        <v>0</v>
      </c>
      <c r="Q387" s="109">
        <v>0</v>
      </c>
      <c r="R387" s="109">
        <v>0</v>
      </c>
      <c r="S387" s="109">
        <v>8</v>
      </c>
      <c r="T387" s="109">
        <v>0</v>
      </c>
      <c r="U387" s="109">
        <v>2</v>
      </c>
      <c r="V387" s="109">
        <v>6</v>
      </c>
      <c r="W387" s="109">
        <v>2</v>
      </c>
      <c r="X387" s="109">
        <v>11</v>
      </c>
      <c r="Y387" s="109">
        <v>0</v>
      </c>
      <c r="Z387" s="109">
        <v>0</v>
      </c>
      <c r="AA387" s="109">
        <v>0</v>
      </c>
    </row>
    <row r="388" spans="1:27" ht="15" hidden="1" customHeight="1" outlineLevel="2">
      <c r="A388" s="135" t="s">
        <v>465</v>
      </c>
      <c r="B388" s="169"/>
      <c r="C388" s="18" t="s">
        <v>7</v>
      </c>
      <c r="D388" s="108">
        <v>5</v>
      </c>
      <c r="E388" s="109">
        <v>3</v>
      </c>
      <c r="F388" s="109">
        <v>7</v>
      </c>
      <c r="G388" s="109">
        <v>5</v>
      </c>
      <c r="H388" s="145">
        <v>6</v>
      </c>
      <c r="I388" s="109">
        <v>3</v>
      </c>
      <c r="J388" s="109">
        <v>3</v>
      </c>
      <c r="K388" s="109">
        <v>3</v>
      </c>
      <c r="L388" s="109">
        <v>9</v>
      </c>
      <c r="M388" s="109">
        <v>5</v>
      </c>
      <c r="N388" s="109">
        <v>5</v>
      </c>
      <c r="O388" s="109">
        <v>5</v>
      </c>
      <c r="P388" s="109">
        <v>6</v>
      </c>
      <c r="Q388" s="109">
        <v>6</v>
      </c>
      <c r="R388" s="109">
        <v>6</v>
      </c>
      <c r="S388" s="109">
        <v>2</v>
      </c>
      <c r="T388" s="109">
        <v>7</v>
      </c>
      <c r="U388" s="109">
        <v>6</v>
      </c>
      <c r="V388" s="109">
        <v>8</v>
      </c>
      <c r="W388" s="109">
        <v>7</v>
      </c>
      <c r="X388" s="109">
        <v>9</v>
      </c>
      <c r="Y388" s="109">
        <v>5</v>
      </c>
      <c r="Z388" s="109">
        <v>4</v>
      </c>
      <c r="AA388" s="109">
        <v>3</v>
      </c>
    </row>
    <row r="389" spans="1:27" ht="15" hidden="1" customHeight="1" outlineLevel="2">
      <c r="A389" s="135" t="s">
        <v>466</v>
      </c>
      <c r="B389" s="169"/>
      <c r="C389" s="18" t="s">
        <v>8</v>
      </c>
      <c r="D389" s="108">
        <v>0</v>
      </c>
      <c r="E389" s="109">
        <v>0</v>
      </c>
      <c r="F389" s="109">
        <v>0</v>
      </c>
      <c r="G389" s="109">
        <v>0</v>
      </c>
      <c r="H389" s="145">
        <v>0</v>
      </c>
      <c r="I389" s="109">
        <v>0</v>
      </c>
      <c r="J389" s="109">
        <v>0</v>
      </c>
      <c r="K389" s="109">
        <v>0</v>
      </c>
      <c r="L389" s="109">
        <v>0</v>
      </c>
      <c r="M389" s="109">
        <v>0</v>
      </c>
      <c r="N389" s="109">
        <v>0</v>
      </c>
      <c r="O389" s="109">
        <v>0</v>
      </c>
      <c r="P389" s="109">
        <v>0</v>
      </c>
      <c r="Q389" s="109">
        <v>0</v>
      </c>
      <c r="R389" s="109">
        <v>0</v>
      </c>
      <c r="S389" s="109">
        <v>0</v>
      </c>
      <c r="T389" s="109">
        <v>0</v>
      </c>
      <c r="U389" s="109">
        <v>0</v>
      </c>
      <c r="V389" s="109">
        <v>0</v>
      </c>
      <c r="W389" s="109">
        <v>0</v>
      </c>
      <c r="X389" s="109">
        <v>0</v>
      </c>
      <c r="Y389" s="109">
        <v>0</v>
      </c>
      <c r="Z389" s="109">
        <v>0</v>
      </c>
      <c r="AA389" s="109">
        <v>0</v>
      </c>
    </row>
    <row r="390" spans="1:27" ht="15" customHeight="1">
      <c r="B390" s="169"/>
      <c r="C390" s="31"/>
      <c r="D390" s="104"/>
      <c r="E390" s="105"/>
      <c r="F390" s="105"/>
      <c r="G390" s="105"/>
      <c r="H390" s="105"/>
      <c r="I390" s="105"/>
      <c r="J390" s="105"/>
      <c r="K390" s="105"/>
      <c r="L390" s="105"/>
      <c r="M390" s="105"/>
      <c r="N390" s="105"/>
      <c r="O390" s="105"/>
      <c r="P390" s="105"/>
      <c r="Q390" s="105"/>
      <c r="R390" s="105"/>
      <c r="S390" s="105"/>
      <c r="T390" s="105"/>
      <c r="U390" s="105"/>
      <c r="V390" s="105"/>
      <c r="W390" s="105"/>
      <c r="X390" s="105"/>
      <c r="Y390" s="105"/>
      <c r="Z390" s="105"/>
      <c r="AA390" s="105"/>
    </row>
    <row r="391" spans="1:27" ht="15" customHeight="1">
      <c r="B391" s="169"/>
      <c r="C391" s="21" t="s">
        <v>98</v>
      </c>
      <c r="D391" s="106"/>
      <c r="E391" s="107"/>
      <c r="F391" s="107"/>
      <c r="G391" s="107"/>
      <c r="H391" s="107"/>
      <c r="I391" s="107"/>
      <c r="J391" s="107"/>
      <c r="K391" s="107"/>
      <c r="L391" s="107"/>
      <c r="M391" s="107"/>
      <c r="N391" s="107"/>
      <c r="O391" s="107"/>
      <c r="P391" s="107"/>
      <c r="Q391" s="107"/>
      <c r="R391" s="107"/>
      <c r="S391" s="107"/>
      <c r="T391" s="107"/>
      <c r="U391" s="107"/>
      <c r="V391" s="107"/>
      <c r="W391" s="107"/>
      <c r="X391" s="107"/>
      <c r="Y391" s="107"/>
      <c r="Z391" s="107"/>
      <c r="AA391" s="107"/>
    </row>
    <row r="392" spans="1:27" ht="15" customHeight="1">
      <c r="A392" s="135" t="s">
        <v>467</v>
      </c>
      <c r="B392" s="169"/>
      <c r="C392" s="15" t="s">
        <v>3</v>
      </c>
      <c r="D392" s="102">
        <f t="shared" ref="D392:H397" si="355">D400+D407+D414</f>
        <v>2389</v>
      </c>
      <c r="E392" s="103">
        <f t="shared" si="355"/>
        <v>2494</v>
      </c>
      <c r="F392" s="103">
        <f t="shared" si="355"/>
        <v>2062</v>
      </c>
      <c r="G392" s="103">
        <f>G400+G407+G414</f>
        <v>2461</v>
      </c>
      <c r="H392" s="102">
        <f>H400+H407+H414</f>
        <v>2610</v>
      </c>
      <c r="I392" s="119">
        <f t="shared" ref="I392:K392" si="356">I400+I407+I414</f>
        <v>2393</v>
      </c>
      <c r="J392" s="103">
        <f t="shared" si="356"/>
        <v>2368</v>
      </c>
      <c r="K392" s="103">
        <f t="shared" si="356"/>
        <v>2380</v>
      </c>
      <c r="L392" s="103">
        <f t="shared" ref="L392:T392" si="357">L400+L407+L414</f>
        <v>2311</v>
      </c>
      <c r="M392" s="103">
        <f t="shared" si="357"/>
        <v>2595</v>
      </c>
      <c r="N392" s="103">
        <f t="shared" si="357"/>
        <v>2823</v>
      </c>
      <c r="O392" s="103">
        <f t="shared" si="357"/>
        <v>2197</v>
      </c>
      <c r="P392" s="103">
        <f t="shared" si="357"/>
        <v>2395</v>
      </c>
      <c r="Q392" s="103">
        <f t="shared" si="357"/>
        <v>2475</v>
      </c>
      <c r="R392" s="103">
        <f t="shared" si="357"/>
        <v>1916</v>
      </c>
      <c r="S392" s="103">
        <f t="shared" si="357"/>
        <v>2531</v>
      </c>
      <c r="T392" s="103">
        <f t="shared" si="357"/>
        <v>2351</v>
      </c>
      <c r="U392" s="103">
        <f t="shared" ref="U392:W392" si="358">U400+U407+U414</f>
        <v>2198</v>
      </c>
      <c r="V392" s="103">
        <f t="shared" si="358"/>
        <v>2605</v>
      </c>
      <c r="W392" s="103">
        <f t="shared" si="358"/>
        <v>2156</v>
      </c>
      <c r="X392" s="103">
        <f t="shared" ref="X392" si="359">X400+X407+X414</f>
        <v>2246</v>
      </c>
      <c r="Y392" s="103">
        <f t="shared" ref="Y392:Y397" si="360">Y400+Y407+Y414</f>
        <v>2296</v>
      </c>
      <c r="Z392" s="103">
        <f t="shared" ref="Z392:AA397" si="361">Z400+Z407+Z414</f>
        <v>2527</v>
      </c>
      <c r="AA392" s="103">
        <f t="shared" si="361"/>
        <v>1982</v>
      </c>
    </row>
    <row r="393" spans="1:27" ht="15" customHeight="1">
      <c r="A393" s="135" t="s">
        <v>468</v>
      </c>
      <c r="B393" s="169"/>
      <c r="C393" s="17" t="s">
        <v>4</v>
      </c>
      <c r="D393" s="102">
        <f t="shared" si="355"/>
        <v>265</v>
      </c>
      <c r="E393" s="103">
        <f t="shared" si="355"/>
        <v>253</v>
      </c>
      <c r="F393" s="103">
        <f t="shared" si="355"/>
        <v>196</v>
      </c>
      <c r="G393" s="103">
        <f t="shared" si="355"/>
        <v>252</v>
      </c>
      <c r="H393" s="102">
        <f t="shared" si="355"/>
        <v>253</v>
      </c>
      <c r="I393" s="119">
        <f t="shared" ref="I393:K393" si="362">I401+I408+I415</f>
        <v>225</v>
      </c>
      <c r="J393" s="103">
        <f t="shared" si="362"/>
        <v>245</v>
      </c>
      <c r="K393" s="103">
        <f t="shared" si="362"/>
        <v>263</v>
      </c>
      <c r="L393" s="103">
        <f t="shared" ref="L393:T393" si="363">L401+L408+L415</f>
        <v>302</v>
      </c>
      <c r="M393" s="103">
        <f t="shared" si="363"/>
        <v>272</v>
      </c>
      <c r="N393" s="103">
        <f t="shared" si="363"/>
        <v>305</v>
      </c>
      <c r="O393" s="103">
        <f t="shared" si="363"/>
        <v>243</v>
      </c>
      <c r="P393" s="103">
        <f t="shared" si="363"/>
        <v>257</v>
      </c>
      <c r="Q393" s="103">
        <f t="shared" si="363"/>
        <v>297</v>
      </c>
      <c r="R393" s="103">
        <f t="shared" si="363"/>
        <v>213</v>
      </c>
      <c r="S393" s="103">
        <f t="shared" si="363"/>
        <v>270</v>
      </c>
      <c r="T393" s="103">
        <f t="shared" si="363"/>
        <v>250</v>
      </c>
      <c r="U393" s="103">
        <f t="shared" ref="U393:W393" si="364">U401+U408+U415</f>
        <v>236</v>
      </c>
      <c r="V393" s="103">
        <f t="shared" si="364"/>
        <v>261</v>
      </c>
      <c r="W393" s="103">
        <f t="shared" si="364"/>
        <v>220</v>
      </c>
      <c r="X393" s="103">
        <f t="shared" ref="X393" si="365">X401+X408+X415</f>
        <v>244</v>
      </c>
      <c r="Y393" s="103">
        <f t="shared" si="360"/>
        <v>212</v>
      </c>
      <c r="Z393" s="103">
        <f t="shared" si="361"/>
        <v>239</v>
      </c>
      <c r="AA393" s="103">
        <f t="shared" si="361"/>
        <v>222</v>
      </c>
    </row>
    <row r="394" spans="1:27" ht="15" customHeight="1">
      <c r="A394" s="135" t="s">
        <v>469</v>
      </c>
      <c r="B394" s="169"/>
      <c r="C394" s="18" t="s">
        <v>5</v>
      </c>
      <c r="D394" s="102">
        <f t="shared" si="355"/>
        <v>107</v>
      </c>
      <c r="E394" s="103">
        <f t="shared" si="355"/>
        <v>84</v>
      </c>
      <c r="F394" s="103">
        <f t="shared" si="355"/>
        <v>75</v>
      </c>
      <c r="G394" s="103">
        <f t="shared" si="355"/>
        <v>89</v>
      </c>
      <c r="H394" s="102">
        <f t="shared" si="355"/>
        <v>88</v>
      </c>
      <c r="I394" s="119">
        <f t="shared" ref="I394:K394" si="366">I402+I409+I416</f>
        <v>89</v>
      </c>
      <c r="J394" s="103">
        <f t="shared" si="366"/>
        <v>101</v>
      </c>
      <c r="K394" s="103">
        <f t="shared" si="366"/>
        <v>79</v>
      </c>
      <c r="L394" s="103">
        <f t="shared" ref="L394:T394" si="367">L402+L409+L416</f>
        <v>80</v>
      </c>
      <c r="M394" s="103">
        <f t="shared" si="367"/>
        <v>78</v>
      </c>
      <c r="N394" s="103">
        <f t="shared" si="367"/>
        <v>110</v>
      </c>
      <c r="O394" s="103">
        <f t="shared" si="367"/>
        <v>79</v>
      </c>
      <c r="P394" s="103">
        <f t="shared" si="367"/>
        <v>87</v>
      </c>
      <c r="Q394" s="103">
        <f t="shared" si="367"/>
        <v>104</v>
      </c>
      <c r="R394" s="103">
        <f t="shared" si="367"/>
        <v>64</v>
      </c>
      <c r="S394" s="103">
        <f t="shared" si="367"/>
        <v>96</v>
      </c>
      <c r="T394" s="103">
        <f t="shared" si="367"/>
        <v>71</v>
      </c>
      <c r="U394" s="103">
        <f t="shared" ref="U394:W394" si="368">U402+U409+U416</f>
        <v>69</v>
      </c>
      <c r="V394" s="103">
        <f t="shared" si="368"/>
        <v>84</v>
      </c>
      <c r="W394" s="103">
        <f t="shared" si="368"/>
        <v>79</v>
      </c>
      <c r="X394" s="103">
        <f t="shared" ref="X394" si="369">X402+X409+X416</f>
        <v>80</v>
      </c>
      <c r="Y394" s="103">
        <f t="shared" si="360"/>
        <v>83</v>
      </c>
      <c r="Z394" s="103">
        <f t="shared" si="361"/>
        <v>90</v>
      </c>
      <c r="AA394" s="103">
        <f t="shared" si="361"/>
        <v>62</v>
      </c>
    </row>
    <row r="395" spans="1:27" ht="15" customHeight="1">
      <c r="A395" s="135" t="s">
        <v>470</v>
      </c>
      <c r="B395" s="169"/>
      <c r="C395" s="18" t="s">
        <v>6</v>
      </c>
      <c r="D395" s="102">
        <f t="shared" si="355"/>
        <v>66</v>
      </c>
      <c r="E395" s="103">
        <f t="shared" si="355"/>
        <v>56</v>
      </c>
      <c r="F395" s="103">
        <f t="shared" si="355"/>
        <v>57</v>
      </c>
      <c r="G395" s="103">
        <f t="shared" si="355"/>
        <v>68</v>
      </c>
      <c r="H395" s="102">
        <f t="shared" si="355"/>
        <v>74</v>
      </c>
      <c r="I395" s="119">
        <f t="shared" ref="I395:K395" si="370">I403+I410+I417</f>
        <v>50</v>
      </c>
      <c r="J395" s="103">
        <f t="shared" si="370"/>
        <v>67</v>
      </c>
      <c r="K395" s="103">
        <f t="shared" si="370"/>
        <v>87</v>
      </c>
      <c r="L395" s="103">
        <f t="shared" ref="L395:T395" si="371">L403+L410+L417</f>
        <v>126</v>
      </c>
      <c r="M395" s="103">
        <f t="shared" si="371"/>
        <v>99</v>
      </c>
      <c r="N395" s="103">
        <f t="shared" si="371"/>
        <v>99</v>
      </c>
      <c r="O395" s="103">
        <f t="shared" si="371"/>
        <v>74</v>
      </c>
      <c r="P395" s="103">
        <f t="shared" si="371"/>
        <v>76</v>
      </c>
      <c r="Q395" s="103">
        <f t="shared" si="371"/>
        <v>70</v>
      </c>
      <c r="R395" s="103">
        <f t="shared" si="371"/>
        <v>69</v>
      </c>
      <c r="S395" s="103">
        <f t="shared" si="371"/>
        <v>60</v>
      </c>
      <c r="T395" s="103">
        <f t="shared" si="371"/>
        <v>60</v>
      </c>
      <c r="U395" s="103">
        <f t="shared" ref="U395:W395" si="372">U403+U410+U417</f>
        <v>71</v>
      </c>
      <c r="V395" s="103">
        <f t="shared" si="372"/>
        <v>70</v>
      </c>
      <c r="W395" s="103">
        <f t="shared" si="372"/>
        <v>49</v>
      </c>
      <c r="X395" s="103">
        <f t="shared" ref="X395" si="373">X403+X410+X417</f>
        <v>83</v>
      </c>
      <c r="Y395" s="103">
        <f t="shared" si="360"/>
        <v>71</v>
      </c>
      <c r="Z395" s="103">
        <f t="shared" si="361"/>
        <v>68</v>
      </c>
      <c r="AA395" s="103">
        <f t="shared" si="361"/>
        <v>81</v>
      </c>
    </row>
    <row r="396" spans="1:27" ht="15" customHeight="1">
      <c r="A396" s="135" t="s">
        <v>471</v>
      </c>
      <c r="B396" s="169"/>
      <c r="C396" s="18" t="s">
        <v>7</v>
      </c>
      <c r="D396" s="102">
        <f t="shared" si="355"/>
        <v>80</v>
      </c>
      <c r="E396" s="103">
        <f t="shared" si="355"/>
        <v>95</v>
      </c>
      <c r="F396" s="103">
        <f t="shared" si="355"/>
        <v>55</v>
      </c>
      <c r="G396" s="103">
        <f t="shared" si="355"/>
        <v>74</v>
      </c>
      <c r="H396" s="102">
        <f t="shared" si="355"/>
        <v>71</v>
      </c>
      <c r="I396" s="119">
        <f t="shared" ref="I396:K396" si="374">I404+I411+I418</f>
        <v>72</v>
      </c>
      <c r="J396" s="103">
        <f t="shared" si="374"/>
        <v>69</v>
      </c>
      <c r="K396" s="103">
        <f t="shared" si="374"/>
        <v>83</v>
      </c>
      <c r="L396" s="103">
        <f t="shared" ref="L396:T396" si="375">L404+L411+L418</f>
        <v>77</v>
      </c>
      <c r="M396" s="103">
        <f t="shared" si="375"/>
        <v>79</v>
      </c>
      <c r="N396" s="103">
        <f t="shared" si="375"/>
        <v>84</v>
      </c>
      <c r="O396" s="103">
        <f t="shared" si="375"/>
        <v>76</v>
      </c>
      <c r="P396" s="103">
        <f t="shared" si="375"/>
        <v>85</v>
      </c>
      <c r="Q396" s="103">
        <f t="shared" si="375"/>
        <v>108</v>
      </c>
      <c r="R396" s="103">
        <f t="shared" si="375"/>
        <v>68</v>
      </c>
      <c r="S396" s="103">
        <f t="shared" si="375"/>
        <v>99</v>
      </c>
      <c r="T396" s="103">
        <f t="shared" si="375"/>
        <v>109</v>
      </c>
      <c r="U396" s="103">
        <f t="shared" ref="U396:W396" si="376">U404+U411+U418</f>
        <v>82</v>
      </c>
      <c r="V396" s="103">
        <f t="shared" si="376"/>
        <v>88</v>
      </c>
      <c r="W396" s="103">
        <f t="shared" si="376"/>
        <v>72</v>
      </c>
      <c r="X396" s="103">
        <f t="shared" ref="X396" si="377">X404+X411+X418</f>
        <v>68</v>
      </c>
      <c r="Y396" s="103">
        <f t="shared" si="360"/>
        <v>48</v>
      </c>
      <c r="Z396" s="103">
        <f t="shared" si="361"/>
        <v>72</v>
      </c>
      <c r="AA396" s="103">
        <f t="shared" si="361"/>
        <v>70</v>
      </c>
    </row>
    <row r="397" spans="1:27" ht="15" customHeight="1">
      <c r="A397" s="135" t="s">
        <v>472</v>
      </c>
      <c r="B397" s="169"/>
      <c r="C397" s="18" t="s">
        <v>8</v>
      </c>
      <c r="D397" s="102">
        <f t="shared" si="355"/>
        <v>12</v>
      </c>
      <c r="E397" s="103">
        <f t="shared" si="355"/>
        <v>18</v>
      </c>
      <c r="F397" s="103">
        <f t="shared" si="355"/>
        <v>9</v>
      </c>
      <c r="G397" s="103">
        <f t="shared" si="355"/>
        <v>21</v>
      </c>
      <c r="H397" s="102">
        <f t="shared" si="355"/>
        <v>20</v>
      </c>
      <c r="I397" s="119">
        <f t="shared" ref="I397:K397" si="378">I405+I412+I419</f>
        <v>14</v>
      </c>
      <c r="J397" s="103">
        <f t="shared" si="378"/>
        <v>8</v>
      </c>
      <c r="K397" s="103">
        <f t="shared" si="378"/>
        <v>14</v>
      </c>
      <c r="L397" s="103">
        <f t="shared" ref="L397:T397" si="379">L405+L412+L419</f>
        <v>19</v>
      </c>
      <c r="M397" s="103">
        <f t="shared" si="379"/>
        <v>16</v>
      </c>
      <c r="N397" s="103">
        <f t="shared" si="379"/>
        <v>12</v>
      </c>
      <c r="O397" s="103">
        <f t="shared" si="379"/>
        <v>14</v>
      </c>
      <c r="P397" s="103">
        <f t="shared" si="379"/>
        <v>9</v>
      </c>
      <c r="Q397" s="103">
        <f t="shared" si="379"/>
        <v>15</v>
      </c>
      <c r="R397" s="103">
        <f t="shared" si="379"/>
        <v>12</v>
      </c>
      <c r="S397" s="103">
        <f t="shared" si="379"/>
        <v>15</v>
      </c>
      <c r="T397" s="103">
        <f t="shared" si="379"/>
        <v>10</v>
      </c>
      <c r="U397" s="103">
        <f t="shared" ref="U397:W397" si="380">U405+U412+U419</f>
        <v>14</v>
      </c>
      <c r="V397" s="103">
        <f t="shared" si="380"/>
        <v>19</v>
      </c>
      <c r="W397" s="103">
        <f t="shared" si="380"/>
        <v>20</v>
      </c>
      <c r="X397" s="103">
        <f t="shared" ref="X397" si="381">X405+X412+X419</f>
        <v>13</v>
      </c>
      <c r="Y397" s="103">
        <f t="shared" si="360"/>
        <v>10</v>
      </c>
      <c r="Z397" s="103">
        <f t="shared" si="361"/>
        <v>9</v>
      </c>
      <c r="AA397" s="103">
        <f t="shared" si="361"/>
        <v>9</v>
      </c>
    </row>
    <row r="398" spans="1:27" ht="15" customHeight="1" collapsed="1">
      <c r="B398" s="169"/>
      <c r="C398" s="27" t="s">
        <v>10</v>
      </c>
      <c r="D398" s="106"/>
      <c r="E398" s="107"/>
      <c r="F398" s="107"/>
      <c r="G398" s="107"/>
      <c r="H398" s="107"/>
      <c r="I398" s="107"/>
      <c r="J398" s="107"/>
      <c r="K398" s="107"/>
      <c r="L398" s="107"/>
      <c r="M398" s="107"/>
      <c r="N398" s="107"/>
      <c r="O398" s="107"/>
      <c r="P398" s="107"/>
      <c r="Q398" s="107"/>
      <c r="R398" s="107"/>
      <c r="S398" s="107"/>
      <c r="T398" s="107"/>
      <c r="U398" s="107"/>
      <c r="V398" s="107"/>
      <c r="W398" s="107"/>
      <c r="X398" s="107"/>
      <c r="Y398" s="107"/>
      <c r="Z398" s="107"/>
      <c r="AA398" s="107"/>
    </row>
    <row r="399" spans="1:27" ht="15" hidden="1" customHeight="1" outlineLevel="1" collapsed="1">
      <c r="B399" s="169" t="s">
        <v>99</v>
      </c>
      <c r="C399" s="24" t="s">
        <v>100</v>
      </c>
      <c r="D399" s="121"/>
      <c r="E399" s="122"/>
      <c r="F399" s="122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  <c r="Z399" s="122"/>
      <c r="AA399" s="122"/>
    </row>
    <row r="400" spans="1:27" ht="15" hidden="1" customHeight="1" outlineLevel="2">
      <c r="A400" s="135" t="s">
        <v>473</v>
      </c>
      <c r="B400" s="169"/>
      <c r="C400" s="15" t="s">
        <v>3</v>
      </c>
      <c r="D400" s="123">
        <v>1439</v>
      </c>
      <c r="E400" s="124">
        <v>1534</v>
      </c>
      <c r="F400" s="124">
        <v>1417</v>
      </c>
      <c r="G400" s="124">
        <v>1558</v>
      </c>
      <c r="H400" s="148">
        <v>1613</v>
      </c>
      <c r="I400" s="124">
        <v>1497</v>
      </c>
      <c r="J400" s="124">
        <v>1479</v>
      </c>
      <c r="K400" s="124">
        <v>1469</v>
      </c>
      <c r="L400" s="124">
        <v>1446</v>
      </c>
      <c r="M400" s="124">
        <v>1584</v>
      </c>
      <c r="N400" s="124">
        <v>1732</v>
      </c>
      <c r="O400" s="124">
        <v>1383</v>
      </c>
      <c r="P400" s="124">
        <v>1525</v>
      </c>
      <c r="Q400" s="124">
        <v>1553</v>
      </c>
      <c r="R400" s="124">
        <v>1154</v>
      </c>
      <c r="S400" s="124">
        <v>1538</v>
      </c>
      <c r="T400" s="148">
        <v>1552</v>
      </c>
      <c r="U400" s="224">
        <v>1427</v>
      </c>
      <c r="V400" s="227">
        <v>1693</v>
      </c>
      <c r="W400" s="124">
        <v>1396</v>
      </c>
      <c r="X400" s="124">
        <v>1374</v>
      </c>
      <c r="Y400" s="124">
        <v>1461</v>
      </c>
      <c r="Z400" s="124">
        <v>1677</v>
      </c>
      <c r="AA400" s="124">
        <v>1269</v>
      </c>
    </row>
    <row r="401" spans="1:27" ht="15" hidden="1" customHeight="1" outlineLevel="2">
      <c r="A401" s="135" t="s">
        <v>474</v>
      </c>
      <c r="B401" s="169"/>
      <c r="C401" s="17" t="s">
        <v>4</v>
      </c>
      <c r="D401" s="123">
        <v>175</v>
      </c>
      <c r="E401" s="124">
        <v>168</v>
      </c>
      <c r="F401" s="124">
        <v>149</v>
      </c>
      <c r="G401" s="124">
        <v>160</v>
      </c>
      <c r="H401" s="148">
        <v>147</v>
      </c>
      <c r="I401" s="124">
        <v>133</v>
      </c>
      <c r="J401" s="124">
        <v>157</v>
      </c>
      <c r="K401" s="124">
        <v>153</v>
      </c>
      <c r="L401" s="124">
        <v>195</v>
      </c>
      <c r="M401" s="124">
        <v>177</v>
      </c>
      <c r="N401" s="124">
        <v>202</v>
      </c>
      <c r="O401" s="124">
        <v>166</v>
      </c>
      <c r="P401" s="124">
        <v>167</v>
      </c>
      <c r="Q401" s="124">
        <v>197</v>
      </c>
      <c r="R401" s="124">
        <v>151</v>
      </c>
      <c r="S401" s="124">
        <v>155</v>
      </c>
      <c r="T401" s="148">
        <v>158</v>
      </c>
      <c r="U401" s="224">
        <f>SUM(U402:U405)</f>
        <v>137</v>
      </c>
      <c r="V401" s="227">
        <v>181</v>
      </c>
      <c r="W401" s="124">
        <v>140</v>
      </c>
      <c r="X401" s="124">
        <v>168</v>
      </c>
      <c r="Y401" s="124">
        <v>125</v>
      </c>
      <c r="Z401" s="124">
        <v>175</v>
      </c>
      <c r="AA401" s="124">
        <v>143</v>
      </c>
    </row>
    <row r="402" spans="1:27" ht="15" hidden="1" customHeight="1" outlineLevel="2">
      <c r="A402" s="135" t="s">
        <v>475</v>
      </c>
      <c r="B402" s="169"/>
      <c r="C402" s="18" t="s">
        <v>5</v>
      </c>
      <c r="D402" s="123">
        <v>72</v>
      </c>
      <c r="E402" s="124">
        <v>57</v>
      </c>
      <c r="F402" s="124">
        <v>54</v>
      </c>
      <c r="G402" s="124">
        <v>55</v>
      </c>
      <c r="H402" s="148">
        <v>47</v>
      </c>
      <c r="I402" s="124">
        <v>50</v>
      </c>
      <c r="J402" s="124">
        <v>66</v>
      </c>
      <c r="K402" s="124">
        <v>46</v>
      </c>
      <c r="L402" s="124">
        <v>40</v>
      </c>
      <c r="M402" s="124">
        <v>50</v>
      </c>
      <c r="N402" s="124">
        <v>74</v>
      </c>
      <c r="O402" s="124">
        <v>50</v>
      </c>
      <c r="P402" s="124">
        <v>63</v>
      </c>
      <c r="Q402" s="124">
        <v>64</v>
      </c>
      <c r="R402" s="124">
        <v>45</v>
      </c>
      <c r="S402" s="124">
        <v>56</v>
      </c>
      <c r="T402" s="148">
        <v>43</v>
      </c>
      <c r="U402" s="224">
        <v>42</v>
      </c>
      <c r="V402" s="227">
        <v>62</v>
      </c>
      <c r="W402" s="124">
        <v>48</v>
      </c>
      <c r="X402" s="124">
        <v>56</v>
      </c>
      <c r="Y402" s="124">
        <v>58</v>
      </c>
      <c r="Z402" s="124">
        <v>62</v>
      </c>
      <c r="AA402" s="124">
        <v>36</v>
      </c>
    </row>
    <row r="403" spans="1:27" ht="15" hidden="1" customHeight="1" outlineLevel="2">
      <c r="A403" s="135" t="s">
        <v>476</v>
      </c>
      <c r="B403" s="169"/>
      <c r="C403" s="18" t="s">
        <v>6</v>
      </c>
      <c r="D403" s="123">
        <v>52</v>
      </c>
      <c r="E403" s="124">
        <v>38</v>
      </c>
      <c r="F403" s="124">
        <v>52</v>
      </c>
      <c r="G403" s="124">
        <v>47</v>
      </c>
      <c r="H403" s="148">
        <v>43</v>
      </c>
      <c r="I403" s="124">
        <v>38</v>
      </c>
      <c r="J403" s="124">
        <v>44</v>
      </c>
      <c r="K403" s="124">
        <v>44</v>
      </c>
      <c r="L403" s="124">
        <v>97</v>
      </c>
      <c r="M403" s="124">
        <v>74</v>
      </c>
      <c r="N403" s="124">
        <v>70</v>
      </c>
      <c r="O403" s="124">
        <v>57</v>
      </c>
      <c r="P403" s="124">
        <v>55</v>
      </c>
      <c r="Q403" s="124">
        <v>50</v>
      </c>
      <c r="R403" s="124">
        <v>61</v>
      </c>
      <c r="S403" s="124">
        <v>38</v>
      </c>
      <c r="T403" s="148">
        <v>48</v>
      </c>
      <c r="U403" s="224">
        <v>41</v>
      </c>
      <c r="V403" s="227">
        <v>51</v>
      </c>
      <c r="W403" s="124">
        <v>41</v>
      </c>
      <c r="X403" s="124">
        <v>71</v>
      </c>
      <c r="Y403" s="124">
        <v>37</v>
      </c>
      <c r="Z403" s="124">
        <v>62</v>
      </c>
      <c r="AA403" s="124">
        <v>64</v>
      </c>
    </row>
    <row r="404" spans="1:27" ht="15" hidden="1" customHeight="1" outlineLevel="2">
      <c r="A404" s="135" t="s">
        <v>477</v>
      </c>
      <c r="B404" s="169"/>
      <c r="C404" s="18" t="s">
        <v>7</v>
      </c>
      <c r="D404" s="123">
        <v>40</v>
      </c>
      <c r="E404" s="124">
        <v>58</v>
      </c>
      <c r="F404" s="124">
        <v>36</v>
      </c>
      <c r="G404" s="124">
        <v>42</v>
      </c>
      <c r="H404" s="148">
        <v>39</v>
      </c>
      <c r="I404" s="124">
        <v>37</v>
      </c>
      <c r="J404" s="124">
        <v>41</v>
      </c>
      <c r="K404" s="124">
        <v>54</v>
      </c>
      <c r="L404" s="124">
        <v>45</v>
      </c>
      <c r="M404" s="124">
        <v>39</v>
      </c>
      <c r="N404" s="124">
        <v>49</v>
      </c>
      <c r="O404" s="124">
        <v>47</v>
      </c>
      <c r="P404" s="124">
        <v>41</v>
      </c>
      <c r="Q404" s="124">
        <v>69</v>
      </c>
      <c r="R404" s="124">
        <v>34</v>
      </c>
      <c r="S404" s="124">
        <v>49</v>
      </c>
      <c r="T404" s="148">
        <v>58</v>
      </c>
      <c r="U404" s="224">
        <v>42</v>
      </c>
      <c r="V404" s="227">
        <v>50</v>
      </c>
      <c r="W404" s="124">
        <v>37</v>
      </c>
      <c r="X404" s="124">
        <v>29</v>
      </c>
      <c r="Y404" s="124">
        <v>22</v>
      </c>
      <c r="Z404" s="124">
        <v>46</v>
      </c>
      <c r="AA404" s="124">
        <v>34</v>
      </c>
    </row>
    <row r="405" spans="1:27" ht="15" hidden="1" customHeight="1" outlineLevel="2">
      <c r="A405" s="135" t="s">
        <v>478</v>
      </c>
      <c r="B405" s="169"/>
      <c r="C405" s="18" t="s">
        <v>8</v>
      </c>
      <c r="D405" s="123">
        <v>11</v>
      </c>
      <c r="E405" s="124">
        <v>15</v>
      </c>
      <c r="F405" s="124">
        <v>7</v>
      </c>
      <c r="G405" s="124">
        <v>16</v>
      </c>
      <c r="H405" s="148">
        <v>18</v>
      </c>
      <c r="I405" s="124">
        <v>8</v>
      </c>
      <c r="J405" s="124">
        <v>6</v>
      </c>
      <c r="K405" s="124">
        <v>9</v>
      </c>
      <c r="L405" s="124">
        <v>13</v>
      </c>
      <c r="M405" s="124">
        <v>14</v>
      </c>
      <c r="N405" s="124">
        <v>9</v>
      </c>
      <c r="O405" s="124">
        <v>12</v>
      </c>
      <c r="P405" s="124">
        <v>8</v>
      </c>
      <c r="Q405" s="124">
        <v>14</v>
      </c>
      <c r="R405" s="124">
        <v>11</v>
      </c>
      <c r="S405" s="124">
        <v>12</v>
      </c>
      <c r="T405" s="148">
        <v>9</v>
      </c>
      <c r="U405" s="224">
        <v>12</v>
      </c>
      <c r="V405" s="227">
        <v>18</v>
      </c>
      <c r="W405" s="124">
        <v>14</v>
      </c>
      <c r="X405" s="124">
        <v>12</v>
      </c>
      <c r="Y405" s="124">
        <v>8</v>
      </c>
      <c r="Z405" s="124">
        <v>5</v>
      </c>
      <c r="AA405" s="124">
        <v>9</v>
      </c>
    </row>
    <row r="406" spans="1:27" ht="15" hidden="1" customHeight="1" outlineLevel="1" collapsed="1">
      <c r="B406" s="169" t="s">
        <v>101</v>
      </c>
      <c r="C406" s="24" t="s">
        <v>102</v>
      </c>
      <c r="D406" s="121"/>
      <c r="E406" s="122"/>
      <c r="F406" s="122"/>
      <c r="G406" s="122"/>
      <c r="H406" s="122"/>
      <c r="I406" s="122"/>
      <c r="J406" s="122"/>
      <c r="K406" s="122"/>
      <c r="L406" s="122"/>
      <c r="M406" s="122"/>
      <c r="N406" s="122"/>
      <c r="O406" s="122"/>
      <c r="P406" s="122"/>
      <c r="Q406" s="122"/>
      <c r="R406" s="122"/>
      <c r="S406" s="122"/>
      <c r="T406" s="122"/>
      <c r="U406" s="122"/>
      <c r="V406" s="122"/>
      <c r="W406" s="122"/>
      <c r="X406" s="122"/>
      <c r="Y406" s="122"/>
      <c r="Z406" s="122"/>
      <c r="AA406" s="122"/>
    </row>
    <row r="407" spans="1:27" ht="15" hidden="1" customHeight="1" outlineLevel="2">
      <c r="A407" s="135" t="s">
        <v>479</v>
      </c>
      <c r="B407" s="169"/>
      <c r="C407" s="15" t="s">
        <v>3</v>
      </c>
      <c r="D407" s="123">
        <v>579</v>
      </c>
      <c r="E407" s="124">
        <v>613</v>
      </c>
      <c r="F407" s="124">
        <v>326</v>
      </c>
      <c r="G407" s="124">
        <v>572</v>
      </c>
      <c r="H407" s="148">
        <v>639</v>
      </c>
      <c r="I407" s="124">
        <v>560</v>
      </c>
      <c r="J407" s="124">
        <v>536</v>
      </c>
      <c r="K407" s="124">
        <v>576</v>
      </c>
      <c r="L407" s="124">
        <v>542</v>
      </c>
      <c r="M407" s="124">
        <v>598</v>
      </c>
      <c r="N407" s="124">
        <v>666</v>
      </c>
      <c r="O407" s="124">
        <v>557</v>
      </c>
      <c r="P407" s="124">
        <v>585</v>
      </c>
      <c r="Q407" s="124">
        <v>596</v>
      </c>
      <c r="R407" s="124">
        <v>495</v>
      </c>
      <c r="S407" s="124">
        <v>608</v>
      </c>
      <c r="T407" s="148">
        <v>495</v>
      </c>
      <c r="U407" s="224">
        <v>473</v>
      </c>
      <c r="V407" s="227">
        <v>550</v>
      </c>
      <c r="W407" s="124">
        <v>491</v>
      </c>
      <c r="X407" s="124">
        <v>519</v>
      </c>
      <c r="Y407" s="124">
        <v>478</v>
      </c>
      <c r="Z407" s="124">
        <v>528</v>
      </c>
      <c r="AA407" s="124">
        <v>438</v>
      </c>
    </row>
    <row r="408" spans="1:27" ht="15" hidden="1" customHeight="1" outlineLevel="2">
      <c r="A408" s="135" t="s">
        <v>480</v>
      </c>
      <c r="B408" s="169"/>
      <c r="C408" s="17" t="s">
        <v>4</v>
      </c>
      <c r="D408" s="123">
        <v>69</v>
      </c>
      <c r="E408" s="124">
        <v>67</v>
      </c>
      <c r="F408" s="124">
        <v>28</v>
      </c>
      <c r="G408" s="124">
        <v>68</v>
      </c>
      <c r="H408" s="148">
        <v>90</v>
      </c>
      <c r="I408" s="124">
        <v>69</v>
      </c>
      <c r="J408" s="124">
        <v>64</v>
      </c>
      <c r="K408" s="124">
        <v>94</v>
      </c>
      <c r="L408" s="124">
        <v>69</v>
      </c>
      <c r="M408" s="124">
        <v>75</v>
      </c>
      <c r="N408" s="124">
        <v>79</v>
      </c>
      <c r="O408" s="124">
        <v>63</v>
      </c>
      <c r="P408" s="124">
        <v>61</v>
      </c>
      <c r="Q408" s="124">
        <v>69</v>
      </c>
      <c r="R408" s="124">
        <v>48</v>
      </c>
      <c r="S408" s="124">
        <v>78</v>
      </c>
      <c r="T408" s="148">
        <v>60</v>
      </c>
      <c r="U408" s="224">
        <f>SUM(U409:U412)</f>
        <v>68</v>
      </c>
      <c r="V408" s="227">
        <v>66</v>
      </c>
      <c r="W408" s="124">
        <v>58</v>
      </c>
      <c r="X408" s="124">
        <v>64</v>
      </c>
      <c r="Y408" s="124">
        <v>64</v>
      </c>
      <c r="Z408" s="124">
        <v>52</v>
      </c>
      <c r="AA408" s="124">
        <v>57</v>
      </c>
    </row>
    <row r="409" spans="1:27" ht="15" hidden="1" customHeight="1" outlineLevel="2">
      <c r="A409" s="135" t="s">
        <v>481</v>
      </c>
      <c r="B409" s="169"/>
      <c r="C409" s="18" t="s">
        <v>5</v>
      </c>
      <c r="D409" s="123">
        <v>29</v>
      </c>
      <c r="E409" s="124">
        <v>22</v>
      </c>
      <c r="F409" s="124">
        <v>14</v>
      </c>
      <c r="G409" s="124">
        <v>27</v>
      </c>
      <c r="H409" s="148">
        <v>32</v>
      </c>
      <c r="I409" s="124">
        <v>33</v>
      </c>
      <c r="J409" s="124">
        <v>23</v>
      </c>
      <c r="K409" s="124">
        <v>30</v>
      </c>
      <c r="L409" s="124">
        <v>33</v>
      </c>
      <c r="M409" s="124">
        <v>20</v>
      </c>
      <c r="N409" s="124">
        <v>29</v>
      </c>
      <c r="O409" s="124">
        <v>22</v>
      </c>
      <c r="P409" s="124">
        <v>17</v>
      </c>
      <c r="Q409" s="124">
        <v>28</v>
      </c>
      <c r="R409" s="124">
        <v>18</v>
      </c>
      <c r="S409" s="124">
        <v>32</v>
      </c>
      <c r="T409" s="148">
        <v>23</v>
      </c>
      <c r="U409" s="224">
        <v>23</v>
      </c>
      <c r="V409" s="227">
        <v>18</v>
      </c>
      <c r="W409" s="124">
        <v>25</v>
      </c>
      <c r="X409" s="124">
        <v>23</v>
      </c>
      <c r="Y409" s="124">
        <v>18</v>
      </c>
      <c r="Z409" s="124">
        <v>23</v>
      </c>
      <c r="AA409" s="124">
        <v>22</v>
      </c>
    </row>
    <row r="410" spans="1:27" ht="15" hidden="1" customHeight="1" outlineLevel="2">
      <c r="A410" s="135" t="s">
        <v>482</v>
      </c>
      <c r="B410" s="169"/>
      <c r="C410" s="18" t="s">
        <v>6</v>
      </c>
      <c r="D410" s="123">
        <v>9</v>
      </c>
      <c r="E410" s="124">
        <v>14</v>
      </c>
      <c r="F410" s="124">
        <v>3</v>
      </c>
      <c r="G410" s="124">
        <v>19</v>
      </c>
      <c r="H410" s="148">
        <v>28</v>
      </c>
      <c r="I410" s="124">
        <v>12</v>
      </c>
      <c r="J410" s="124">
        <v>21</v>
      </c>
      <c r="K410" s="124">
        <v>38</v>
      </c>
      <c r="L410" s="124">
        <v>13</v>
      </c>
      <c r="M410" s="124">
        <v>22</v>
      </c>
      <c r="N410" s="124">
        <v>27</v>
      </c>
      <c r="O410" s="124">
        <v>16</v>
      </c>
      <c r="P410" s="124">
        <v>17</v>
      </c>
      <c r="Q410" s="124">
        <v>16</v>
      </c>
      <c r="R410" s="124">
        <v>7</v>
      </c>
      <c r="S410" s="124">
        <v>16</v>
      </c>
      <c r="T410" s="148">
        <v>6</v>
      </c>
      <c r="U410" s="224">
        <v>21</v>
      </c>
      <c r="V410" s="227">
        <v>19</v>
      </c>
      <c r="W410" s="124">
        <v>7</v>
      </c>
      <c r="X410" s="124">
        <v>11</v>
      </c>
      <c r="Y410" s="124">
        <v>26</v>
      </c>
      <c r="Z410" s="124">
        <v>6</v>
      </c>
      <c r="AA410" s="124">
        <v>5</v>
      </c>
    </row>
    <row r="411" spans="1:27" ht="15" hidden="1" customHeight="1" outlineLevel="2">
      <c r="A411" s="135" t="s">
        <v>483</v>
      </c>
      <c r="B411" s="169"/>
      <c r="C411" s="18" t="s">
        <v>7</v>
      </c>
      <c r="D411" s="123">
        <v>30</v>
      </c>
      <c r="E411" s="124">
        <v>30</v>
      </c>
      <c r="F411" s="124">
        <v>10</v>
      </c>
      <c r="G411" s="124">
        <v>18</v>
      </c>
      <c r="H411" s="148">
        <v>28</v>
      </c>
      <c r="I411" s="124">
        <v>19</v>
      </c>
      <c r="J411" s="124">
        <v>18</v>
      </c>
      <c r="K411" s="124">
        <v>23</v>
      </c>
      <c r="L411" s="124">
        <v>21</v>
      </c>
      <c r="M411" s="124">
        <v>31</v>
      </c>
      <c r="N411" s="124">
        <v>21</v>
      </c>
      <c r="O411" s="124">
        <v>24</v>
      </c>
      <c r="P411" s="124">
        <v>27</v>
      </c>
      <c r="Q411" s="124">
        <v>24</v>
      </c>
      <c r="R411" s="124">
        <v>22</v>
      </c>
      <c r="S411" s="124">
        <v>27</v>
      </c>
      <c r="T411" s="148">
        <v>30</v>
      </c>
      <c r="U411" s="224">
        <v>23</v>
      </c>
      <c r="V411" s="227">
        <v>29</v>
      </c>
      <c r="W411" s="124">
        <v>23</v>
      </c>
      <c r="X411" s="124">
        <v>29</v>
      </c>
      <c r="Y411" s="124">
        <v>20</v>
      </c>
      <c r="Z411" s="124">
        <v>21</v>
      </c>
      <c r="AA411" s="124">
        <v>30</v>
      </c>
    </row>
    <row r="412" spans="1:27" ht="15" hidden="1" customHeight="1" outlineLevel="2">
      <c r="A412" s="135" t="s">
        <v>484</v>
      </c>
      <c r="B412" s="169"/>
      <c r="C412" s="18" t="s">
        <v>8</v>
      </c>
      <c r="D412" s="123">
        <v>1</v>
      </c>
      <c r="E412" s="124">
        <v>1</v>
      </c>
      <c r="F412" s="124">
        <v>1</v>
      </c>
      <c r="G412" s="124">
        <v>4</v>
      </c>
      <c r="H412" s="148">
        <v>2</v>
      </c>
      <c r="I412" s="124">
        <v>5</v>
      </c>
      <c r="J412" s="124">
        <v>2</v>
      </c>
      <c r="K412" s="124">
        <v>3</v>
      </c>
      <c r="L412" s="124">
        <v>2</v>
      </c>
      <c r="M412" s="124">
        <v>2</v>
      </c>
      <c r="N412" s="124">
        <v>2</v>
      </c>
      <c r="O412" s="124">
        <v>1</v>
      </c>
      <c r="P412" s="124">
        <v>0</v>
      </c>
      <c r="Q412" s="124">
        <v>1</v>
      </c>
      <c r="R412" s="124">
        <v>1</v>
      </c>
      <c r="S412" s="124">
        <v>3</v>
      </c>
      <c r="T412" s="148">
        <v>1</v>
      </c>
      <c r="U412" s="224">
        <v>1</v>
      </c>
      <c r="V412" s="227">
        <v>0</v>
      </c>
      <c r="W412" s="124">
        <v>3</v>
      </c>
      <c r="X412" s="124">
        <v>1</v>
      </c>
      <c r="Y412" s="124">
        <v>0</v>
      </c>
      <c r="Z412" s="124">
        <v>2</v>
      </c>
      <c r="AA412" s="124">
        <v>0</v>
      </c>
    </row>
    <row r="413" spans="1:27" ht="15" hidden="1" customHeight="1" outlineLevel="1" collapsed="1">
      <c r="B413" s="169" t="s">
        <v>103</v>
      </c>
      <c r="C413" s="24" t="s">
        <v>104</v>
      </c>
      <c r="D413" s="121"/>
      <c r="E413" s="122"/>
      <c r="F413" s="122"/>
      <c r="G413" s="122"/>
      <c r="H413" s="122"/>
      <c r="I413" s="122"/>
      <c r="J413" s="122"/>
      <c r="K413" s="122"/>
      <c r="L413" s="122"/>
      <c r="M413" s="122"/>
      <c r="N413" s="122"/>
      <c r="O413" s="122"/>
      <c r="P413" s="122"/>
      <c r="Q413" s="122"/>
      <c r="R413" s="122"/>
      <c r="S413" s="122"/>
      <c r="T413" s="122"/>
      <c r="U413" s="122"/>
      <c r="V413" s="122"/>
      <c r="W413" s="122"/>
      <c r="X413" s="122"/>
      <c r="Y413" s="122"/>
      <c r="Z413" s="122"/>
      <c r="AA413" s="122"/>
    </row>
    <row r="414" spans="1:27" ht="15" hidden="1" customHeight="1" outlineLevel="2">
      <c r="A414" s="135" t="s">
        <v>485</v>
      </c>
      <c r="B414" s="169"/>
      <c r="C414" s="15" t="s">
        <v>3</v>
      </c>
      <c r="D414" s="123">
        <v>371</v>
      </c>
      <c r="E414" s="124">
        <v>347</v>
      </c>
      <c r="F414" s="124">
        <v>319</v>
      </c>
      <c r="G414" s="124">
        <v>331</v>
      </c>
      <c r="H414" s="148">
        <v>358</v>
      </c>
      <c r="I414" s="124">
        <v>336</v>
      </c>
      <c r="J414" s="124">
        <v>353</v>
      </c>
      <c r="K414" s="124">
        <v>335</v>
      </c>
      <c r="L414" s="124">
        <v>323</v>
      </c>
      <c r="M414" s="124">
        <v>413</v>
      </c>
      <c r="N414" s="124">
        <v>425</v>
      </c>
      <c r="O414" s="124">
        <v>257</v>
      </c>
      <c r="P414" s="124">
        <v>285</v>
      </c>
      <c r="Q414" s="124">
        <v>326</v>
      </c>
      <c r="R414" s="124">
        <v>267</v>
      </c>
      <c r="S414" s="124">
        <v>385</v>
      </c>
      <c r="T414" s="148">
        <v>304</v>
      </c>
      <c r="U414" s="224">
        <v>298</v>
      </c>
      <c r="V414" s="227">
        <v>362</v>
      </c>
      <c r="W414" s="124">
        <v>269</v>
      </c>
      <c r="X414" s="124">
        <v>353</v>
      </c>
      <c r="Y414" s="124">
        <v>357</v>
      </c>
      <c r="Z414" s="124">
        <v>322</v>
      </c>
      <c r="AA414" s="124">
        <v>275</v>
      </c>
    </row>
    <row r="415" spans="1:27" ht="15" hidden="1" customHeight="1" outlineLevel="2">
      <c r="A415" s="135" t="s">
        <v>486</v>
      </c>
      <c r="B415" s="169"/>
      <c r="C415" s="17" t="s">
        <v>4</v>
      </c>
      <c r="D415" s="123">
        <v>21</v>
      </c>
      <c r="E415" s="124">
        <v>18</v>
      </c>
      <c r="F415" s="124">
        <v>19</v>
      </c>
      <c r="G415" s="124">
        <v>24</v>
      </c>
      <c r="H415" s="148">
        <v>16</v>
      </c>
      <c r="I415" s="124">
        <v>23</v>
      </c>
      <c r="J415" s="124">
        <v>24</v>
      </c>
      <c r="K415" s="124">
        <v>16</v>
      </c>
      <c r="L415" s="124">
        <v>38</v>
      </c>
      <c r="M415" s="124">
        <v>20</v>
      </c>
      <c r="N415" s="124">
        <v>24</v>
      </c>
      <c r="O415" s="124">
        <v>14</v>
      </c>
      <c r="P415" s="124">
        <v>29</v>
      </c>
      <c r="Q415" s="124">
        <v>31</v>
      </c>
      <c r="R415" s="124">
        <v>14</v>
      </c>
      <c r="S415" s="124">
        <v>37</v>
      </c>
      <c r="T415" s="148">
        <v>32</v>
      </c>
      <c r="U415" s="224">
        <f>SUM(U416:U419)</f>
        <v>31</v>
      </c>
      <c r="V415" s="227">
        <v>14</v>
      </c>
      <c r="W415" s="124">
        <v>22</v>
      </c>
      <c r="X415" s="124">
        <v>12</v>
      </c>
      <c r="Y415" s="124">
        <v>23</v>
      </c>
      <c r="Z415" s="124">
        <v>12</v>
      </c>
      <c r="AA415" s="124">
        <v>22</v>
      </c>
    </row>
    <row r="416" spans="1:27" ht="15" hidden="1" customHeight="1" outlineLevel="2">
      <c r="A416" s="135" t="s">
        <v>487</v>
      </c>
      <c r="B416" s="169"/>
      <c r="C416" s="18" t="s">
        <v>5</v>
      </c>
      <c r="D416" s="123">
        <v>6</v>
      </c>
      <c r="E416" s="124">
        <v>5</v>
      </c>
      <c r="F416" s="124">
        <v>7</v>
      </c>
      <c r="G416" s="124">
        <v>7</v>
      </c>
      <c r="H416" s="148">
        <v>9</v>
      </c>
      <c r="I416" s="124">
        <v>6</v>
      </c>
      <c r="J416" s="124">
        <v>12</v>
      </c>
      <c r="K416" s="124">
        <v>3</v>
      </c>
      <c r="L416" s="124">
        <v>7</v>
      </c>
      <c r="M416" s="124">
        <v>8</v>
      </c>
      <c r="N416" s="124">
        <v>7</v>
      </c>
      <c r="O416" s="124">
        <v>7</v>
      </c>
      <c r="P416" s="124">
        <v>7</v>
      </c>
      <c r="Q416" s="124">
        <v>12</v>
      </c>
      <c r="R416" s="124">
        <v>1</v>
      </c>
      <c r="S416" s="124">
        <v>8</v>
      </c>
      <c r="T416" s="148">
        <v>5</v>
      </c>
      <c r="U416" s="224">
        <v>4</v>
      </c>
      <c r="V416" s="227">
        <v>4</v>
      </c>
      <c r="W416" s="124">
        <v>6</v>
      </c>
      <c r="X416" s="124">
        <v>1</v>
      </c>
      <c r="Y416" s="124">
        <v>7</v>
      </c>
      <c r="Z416" s="124">
        <v>5</v>
      </c>
      <c r="AA416" s="124">
        <v>4</v>
      </c>
    </row>
    <row r="417" spans="1:27" ht="15" hidden="1" customHeight="1" outlineLevel="2">
      <c r="A417" s="135" t="s">
        <v>488</v>
      </c>
      <c r="B417" s="169"/>
      <c r="C417" s="18" t="s">
        <v>6</v>
      </c>
      <c r="D417" s="123">
        <v>5</v>
      </c>
      <c r="E417" s="124">
        <v>4</v>
      </c>
      <c r="F417" s="124">
        <v>2</v>
      </c>
      <c r="G417" s="124">
        <v>2</v>
      </c>
      <c r="H417" s="148">
        <v>3</v>
      </c>
      <c r="I417" s="124">
        <v>0</v>
      </c>
      <c r="J417" s="124">
        <v>2</v>
      </c>
      <c r="K417" s="124">
        <v>5</v>
      </c>
      <c r="L417" s="124">
        <v>16</v>
      </c>
      <c r="M417" s="124">
        <v>3</v>
      </c>
      <c r="N417" s="124">
        <v>2</v>
      </c>
      <c r="O417" s="124">
        <v>1</v>
      </c>
      <c r="P417" s="124">
        <v>4</v>
      </c>
      <c r="Q417" s="124">
        <v>4</v>
      </c>
      <c r="R417" s="124">
        <v>1</v>
      </c>
      <c r="S417" s="124">
        <v>6</v>
      </c>
      <c r="T417" s="148">
        <v>6</v>
      </c>
      <c r="U417" s="224">
        <v>9</v>
      </c>
      <c r="V417" s="227">
        <v>0</v>
      </c>
      <c r="W417" s="124">
        <v>1</v>
      </c>
      <c r="X417" s="124">
        <v>1</v>
      </c>
      <c r="Y417" s="124">
        <v>8</v>
      </c>
      <c r="Z417" s="124">
        <v>0</v>
      </c>
      <c r="AA417" s="124">
        <v>12</v>
      </c>
    </row>
    <row r="418" spans="1:27" ht="15" hidden="1" customHeight="1" outlineLevel="2">
      <c r="A418" s="135" t="s">
        <v>489</v>
      </c>
      <c r="B418" s="169"/>
      <c r="C418" s="18" t="s">
        <v>7</v>
      </c>
      <c r="D418" s="123">
        <v>10</v>
      </c>
      <c r="E418" s="124">
        <v>7</v>
      </c>
      <c r="F418" s="124">
        <v>9</v>
      </c>
      <c r="G418" s="124">
        <v>14</v>
      </c>
      <c r="H418" s="148">
        <v>4</v>
      </c>
      <c r="I418" s="124">
        <v>16</v>
      </c>
      <c r="J418" s="124">
        <v>10</v>
      </c>
      <c r="K418" s="124">
        <v>6</v>
      </c>
      <c r="L418" s="124">
        <v>11</v>
      </c>
      <c r="M418" s="124">
        <v>9</v>
      </c>
      <c r="N418" s="124">
        <v>14</v>
      </c>
      <c r="O418" s="124">
        <v>5</v>
      </c>
      <c r="P418" s="124">
        <v>17</v>
      </c>
      <c r="Q418" s="124">
        <v>15</v>
      </c>
      <c r="R418" s="124">
        <v>12</v>
      </c>
      <c r="S418" s="124">
        <v>23</v>
      </c>
      <c r="T418" s="148">
        <v>21</v>
      </c>
      <c r="U418" s="224">
        <v>17</v>
      </c>
      <c r="V418" s="227">
        <v>9</v>
      </c>
      <c r="W418" s="124">
        <v>12</v>
      </c>
      <c r="X418" s="124">
        <v>10</v>
      </c>
      <c r="Y418" s="124">
        <v>6</v>
      </c>
      <c r="Z418" s="124">
        <v>5</v>
      </c>
      <c r="AA418" s="124">
        <v>6</v>
      </c>
    </row>
    <row r="419" spans="1:27" ht="15" hidden="1" customHeight="1" outlineLevel="2">
      <c r="A419" s="135" t="s">
        <v>490</v>
      </c>
      <c r="B419" s="169"/>
      <c r="C419" s="18" t="s">
        <v>8</v>
      </c>
      <c r="D419" s="123">
        <v>0</v>
      </c>
      <c r="E419" s="124">
        <v>2</v>
      </c>
      <c r="F419" s="124">
        <v>1</v>
      </c>
      <c r="G419" s="124">
        <v>1</v>
      </c>
      <c r="H419" s="148">
        <v>0</v>
      </c>
      <c r="I419" s="124">
        <v>1</v>
      </c>
      <c r="J419" s="124">
        <v>0</v>
      </c>
      <c r="K419" s="124">
        <v>2</v>
      </c>
      <c r="L419" s="124">
        <v>4</v>
      </c>
      <c r="M419" s="124">
        <v>0</v>
      </c>
      <c r="N419" s="124">
        <v>1</v>
      </c>
      <c r="O419" s="124">
        <v>1</v>
      </c>
      <c r="P419" s="124">
        <v>1</v>
      </c>
      <c r="Q419" s="124">
        <v>0</v>
      </c>
      <c r="R419" s="124">
        <v>0</v>
      </c>
      <c r="S419" s="124">
        <v>0</v>
      </c>
      <c r="T419" s="148">
        <v>0</v>
      </c>
      <c r="U419" s="224">
        <v>1</v>
      </c>
      <c r="V419" s="227">
        <v>1</v>
      </c>
      <c r="W419" s="124">
        <v>3</v>
      </c>
      <c r="X419" s="124">
        <v>0</v>
      </c>
      <c r="Y419" s="124">
        <v>2</v>
      </c>
      <c r="Z419" s="124">
        <v>2</v>
      </c>
      <c r="AA419" s="124">
        <v>0</v>
      </c>
    </row>
    <row r="420" spans="1:27" ht="15" customHeight="1">
      <c r="B420" s="169"/>
      <c r="C420" s="31"/>
      <c r="D420" s="125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6"/>
      <c r="Y420" s="126"/>
      <c r="Z420" s="126"/>
      <c r="AA420" s="126"/>
    </row>
    <row r="421" spans="1:27" ht="15" customHeight="1">
      <c r="B421" s="169"/>
      <c r="C421" s="21" t="s">
        <v>105</v>
      </c>
      <c r="D421" s="106"/>
      <c r="E421" s="107"/>
      <c r="F421" s="107"/>
      <c r="G421" s="107"/>
      <c r="H421" s="107"/>
      <c r="I421" s="107"/>
      <c r="J421" s="107"/>
      <c r="K421" s="107"/>
      <c r="L421" s="107"/>
      <c r="M421" s="107"/>
      <c r="N421" s="107"/>
      <c r="O421" s="107"/>
      <c r="P421" s="107"/>
      <c r="Q421" s="107"/>
      <c r="R421" s="107"/>
      <c r="S421" s="107"/>
      <c r="T421" s="107"/>
      <c r="U421" s="107"/>
      <c r="V421" s="107"/>
      <c r="W421" s="107"/>
      <c r="X421" s="107"/>
      <c r="Y421" s="107"/>
      <c r="Z421" s="107"/>
      <c r="AA421" s="107"/>
    </row>
    <row r="422" spans="1:27" ht="15" customHeight="1">
      <c r="A422" s="135" t="s">
        <v>491</v>
      </c>
      <c r="B422" s="169"/>
      <c r="C422" s="15" t="s">
        <v>3</v>
      </c>
      <c r="D422" s="102">
        <f t="shared" ref="D422:H427" si="382">D430</f>
        <v>102</v>
      </c>
      <c r="E422" s="103">
        <f t="shared" si="382"/>
        <v>126</v>
      </c>
      <c r="F422" s="103">
        <f t="shared" si="382"/>
        <v>117</v>
      </c>
      <c r="G422" s="103">
        <f t="shared" si="382"/>
        <v>113</v>
      </c>
      <c r="H422" s="102">
        <f>H430</f>
        <v>135</v>
      </c>
      <c r="I422" s="119">
        <f t="shared" ref="I422:K422" si="383">I430</f>
        <v>114</v>
      </c>
      <c r="J422" s="103">
        <f t="shared" si="383"/>
        <v>118</v>
      </c>
      <c r="K422" s="103">
        <f t="shared" si="383"/>
        <v>100</v>
      </c>
      <c r="L422" s="103">
        <f t="shared" ref="L422:T422" si="384">L430</f>
        <v>110</v>
      </c>
      <c r="M422" s="103">
        <f t="shared" si="384"/>
        <v>132</v>
      </c>
      <c r="N422" s="103">
        <f t="shared" si="384"/>
        <v>108</v>
      </c>
      <c r="O422" s="103">
        <f t="shared" si="384"/>
        <v>118</v>
      </c>
      <c r="P422" s="103">
        <f t="shared" si="384"/>
        <v>119</v>
      </c>
      <c r="Q422" s="103">
        <f t="shared" si="384"/>
        <v>122</v>
      </c>
      <c r="R422" s="103">
        <f t="shared" si="384"/>
        <v>96</v>
      </c>
      <c r="S422" s="103">
        <f t="shared" si="384"/>
        <v>128</v>
      </c>
      <c r="T422" s="103">
        <f t="shared" si="384"/>
        <v>115</v>
      </c>
      <c r="U422" s="103">
        <f t="shared" ref="U422:W422" si="385">U430</f>
        <v>116</v>
      </c>
      <c r="V422" s="103">
        <f t="shared" si="385"/>
        <v>120</v>
      </c>
      <c r="W422" s="103">
        <f t="shared" si="385"/>
        <v>96</v>
      </c>
      <c r="X422" s="103">
        <f t="shared" ref="X422" si="386">X430</f>
        <v>108</v>
      </c>
      <c r="Y422" s="103">
        <f t="shared" ref="Y422:Y427" si="387">Y430</f>
        <v>108</v>
      </c>
      <c r="Z422" s="103">
        <f t="shared" ref="Z422:AA427" si="388">Z430</f>
        <v>105</v>
      </c>
      <c r="AA422" s="103">
        <f t="shared" si="388"/>
        <v>99</v>
      </c>
    </row>
    <row r="423" spans="1:27" ht="15" customHeight="1">
      <c r="A423" s="135" t="s">
        <v>492</v>
      </c>
      <c r="B423" s="169"/>
      <c r="C423" s="17" t="s">
        <v>4</v>
      </c>
      <c r="D423" s="102">
        <f t="shared" si="382"/>
        <v>12</v>
      </c>
      <c r="E423" s="103">
        <f t="shared" si="382"/>
        <v>15</v>
      </c>
      <c r="F423" s="103">
        <f t="shared" si="382"/>
        <v>10</v>
      </c>
      <c r="G423" s="103">
        <f t="shared" si="382"/>
        <v>8</v>
      </c>
      <c r="H423" s="102">
        <f t="shared" si="382"/>
        <v>13</v>
      </c>
      <c r="I423" s="119">
        <f t="shared" ref="I423:K423" si="389">I431</f>
        <v>11</v>
      </c>
      <c r="J423" s="103">
        <f t="shared" si="389"/>
        <v>8</v>
      </c>
      <c r="K423" s="103">
        <f t="shared" si="389"/>
        <v>5</v>
      </c>
      <c r="L423" s="103">
        <f t="shared" ref="L423:T423" si="390">L431</f>
        <v>14</v>
      </c>
      <c r="M423" s="103">
        <f t="shared" si="390"/>
        <v>13</v>
      </c>
      <c r="N423" s="103">
        <f t="shared" si="390"/>
        <v>26</v>
      </c>
      <c r="O423" s="103">
        <f t="shared" si="390"/>
        <v>4</v>
      </c>
      <c r="P423" s="103">
        <f t="shared" si="390"/>
        <v>8</v>
      </c>
      <c r="Q423" s="103">
        <f t="shared" si="390"/>
        <v>13</v>
      </c>
      <c r="R423" s="103">
        <f t="shared" si="390"/>
        <v>9</v>
      </c>
      <c r="S423" s="103">
        <f t="shared" si="390"/>
        <v>16</v>
      </c>
      <c r="T423" s="103">
        <f t="shared" si="390"/>
        <v>8</v>
      </c>
      <c r="U423" s="103">
        <f t="shared" ref="U423:W423" si="391">U431</f>
        <v>9</v>
      </c>
      <c r="V423" s="103">
        <f t="shared" si="391"/>
        <v>4</v>
      </c>
      <c r="W423" s="103">
        <f t="shared" si="391"/>
        <v>5</v>
      </c>
      <c r="X423" s="103">
        <f t="shared" ref="X423" si="392">X431</f>
        <v>6</v>
      </c>
      <c r="Y423" s="103">
        <f t="shared" si="387"/>
        <v>9</v>
      </c>
      <c r="Z423" s="103">
        <f t="shared" si="388"/>
        <v>9</v>
      </c>
      <c r="AA423" s="103">
        <f t="shared" si="388"/>
        <v>5</v>
      </c>
    </row>
    <row r="424" spans="1:27" ht="15" customHeight="1">
      <c r="A424" s="135" t="s">
        <v>493</v>
      </c>
      <c r="B424" s="169"/>
      <c r="C424" s="18" t="s">
        <v>5</v>
      </c>
      <c r="D424" s="102">
        <f t="shared" si="382"/>
        <v>3</v>
      </c>
      <c r="E424" s="103">
        <f t="shared" si="382"/>
        <v>6</v>
      </c>
      <c r="F424" s="103">
        <f t="shared" si="382"/>
        <v>4</v>
      </c>
      <c r="G424" s="103">
        <f t="shared" si="382"/>
        <v>3</v>
      </c>
      <c r="H424" s="102">
        <f t="shared" si="382"/>
        <v>6</v>
      </c>
      <c r="I424" s="119">
        <f t="shared" ref="I424:K424" si="393">I432</f>
        <v>1</v>
      </c>
      <c r="J424" s="103">
        <f t="shared" si="393"/>
        <v>5</v>
      </c>
      <c r="K424" s="103">
        <f t="shared" si="393"/>
        <v>4</v>
      </c>
      <c r="L424" s="103">
        <f t="shared" ref="L424:T424" si="394">L432</f>
        <v>6</v>
      </c>
      <c r="M424" s="103">
        <f t="shared" si="394"/>
        <v>4</v>
      </c>
      <c r="N424" s="103">
        <f t="shared" si="394"/>
        <v>7</v>
      </c>
      <c r="O424" s="103">
        <f t="shared" si="394"/>
        <v>4</v>
      </c>
      <c r="P424" s="103">
        <f t="shared" si="394"/>
        <v>4</v>
      </c>
      <c r="Q424" s="103">
        <f t="shared" si="394"/>
        <v>8</v>
      </c>
      <c r="R424" s="103">
        <f t="shared" si="394"/>
        <v>3</v>
      </c>
      <c r="S424" s="103">
        <f t="shared" si="394"/>
        <v>8</v>
      </c>
      <c r="T424" s="103">
        <f t="shared" si="394"/>
        <v>2</v>
      </c>
      <c r="U424" s="103">
        <f t="shared" ref="U424:W424" si="395">U432</f>
        <v>5</v>
      </c>
      <c r="V424" s="103">
        <f t="shared" si="395"/>
        <v>1</v>
      </c>
      <c r="W424" s="103">
        <f t="shared" si="395"/>
        <v>4</v>
      </c>
      <c r="X424" s="103">
        <f t="shared" ref="X424" si="396">X432</f>
        <v>2</v>
      </c>
      <c r="Y424" s="103">
        <f t="shared" si="387"/>
        <v>4</v>
      </c>
      <c r="Z424" s="103">
        <f t="shared" si="388"/>
        <v>5</v>
      </c>
      <c r="AA424" s="103">
        <f t="shared" si="388"/>
        <v>5</v>
      </c>
    </row>
    <row r="425" spans="1:27" ht="15" customHeight="1">
      <c r="A425" s="135" t="s">
        <v>494</v>
      </c>
      <c r="B425" s="169"/>
      <c r="C425" s="18" t="s">
        <v>6</v>
      </c>
      <c r="D425" s="102">
        <f t="shared" si="382"/>
        <v>6</v>
      </c>
      <c r="E425" s="103">
        <f t="shared" si="382"/>
        <v>2</v>
      </c>
      <c r="F425" s="103">
        <f t="shared" si="382"/>
        <v>1</v>
      </c>
      <c r="G425" s="103">
        <f t="shared" si="382"/>
        <v>2</v>
      </c>
      <c r="H425" s="102">
        <f t="shared" si="382"/>
        <v>3</v>
      </c>
      <c r="I425" s="119">
        <f t="shared" ref="I425:K425" si="397">I433</f>
        <v>4</v>
      </c>
      <c r="J425" s="103">
        <f t="shared" si="397"/>
        <v>3</v>
      </c>
      <c r="K425" s="103">
        <f t="shared" si="397"/>
        <v>0</v>
      </c>
      <c r="L425" s="103">
        <f t="shared" ref="L425:T425" si="398">L433</f>
        <v>0</v>
      </c>
      <c r="M425" s="103">
        <f t="shared" si="398"/>
        <v>2</v>
      </c>
      <c r="N425" s="103">
        <f t="shared" si="398"/>
        <v>13</v>
      </c>
      <c r="O425" s="103">
        <f t="shared" si="398"/>
        <v>0</v>
      </c>
      <c r="P425" s="103">
        <f t="shared" si="398"/>
        <v>0</v>
      </c>
      <c r="Q425" s="103">
        <f t="shared" si="398"/>
        <v>1</v>
      </c>
      <c r="R425" s="103">
        <f t="shared" si="398"/>
        <v>1</v>
      </c>
      <c r="S425" s="103">
        <f t="shared" si="398"/>
        <v>4</v>
      </c>
      <c r="T425" s="103">
        <f t="shared" si="398"/>
        <v>3</v>
      </c>
      <c r="U425" s="103">
        <f t="shared" ref="U425:W425" si="399">U433</f>
        <v>2</v>
      </c>
      <c r="V425" s="103">
        <f t="shared" si="399"/>
        <v>0</v>
      </c>
      <c r="W425" s="103">
        <f t="shared" si="399"/>
        <v>0</v>
      </c>
      <c r="X425" s="103">
        <f t="shared" ref="X425" si="400">X433</f>
        <v>0</v>
      </c>
      <c r="Y425" s="103">
        <f t="shared" si="387"/>
        <v>1</v>
      </c>
      <c r="Z425" s="103">
        <f t="shared" si="388"/>
        <v>0</v>
      </c>
      <c r="AA425" s="103">
        <f t="shared" si="388"/>
        <v>0</v>
      </c>
    </row>
    <row r="426" spans="1:27" ht="15" customHeight="1">
      <c r="A426" s="135" t="s">
        <v>495</v>
      </c>
      <c r="B426" s="169"/>
      <c r="C426" s="18" t="s">
        <v>7</v>
      </c>
      <c r="D426" s="102">
        <f t="shared" si="382"/>
        <v>3</v>
      </c>
      <c r="E426" s="103">
        <f t="shared" si="382"/>
        <v>5</v>
      </c>
      <c r="F426" s="103">
        <f t="shared" si="382"/>
        <v>4</v>
      </c>
      <c r="G426" s="103">
        <f t="shared" si="382"/>
        <v>3</v>
      </c>
      <c r="H426" s="102">
        <f t="shared" si="382"/>
        <v>4</v>
      </c>
      <c r="I426" s="119">
        <f t="shared" ref="I426:K426" si="401">I434</f>
        <v>4</v>
      </c>
      <c r="J426" s="103">
        <f t="shared" si="401"/>
        <v>0</v>
      </c>
      <c r="K426" s="103">
        <f t="shared" si="401"/>
        <v>0</v>
      </c>
      <c r="L426" s="103">
        <f t="shared" ref="L426:T426" si="402">L434</f>
        <v>6</v>
      </c>
      <c r="M426" s="103">
        <f t="shared" si="402"/>
        <v>6</v>
      </c>
      <c r="N426" s="103">
        <f t="shared" si="402"/>
        <v>5</v>
      </c>
      <c r="O426" s="103">
        <f t="shared" si="402"/>
        <v>0</v>
      </c>
      <c r="P426" s="103">
        <f t="shared" si="402"/>
        <v>4</v>
      </c>
      <c r="Q426" s="103">
        <f t="shared" si="402"/>
        <v>4</v>
      </c>
      <c r="R426" s="103">
        <f t="shared" si="402"/>
        <v>3</v>
      </c>
      <c r="S426" s="103">
        <f t="shared" si="402"/>
        <v>3</v>
      </c>
      <c r="T426" s="103">
        <f t="shared" si="402"/>
        <v>2</v>
      </c>
      <c r="U426" s="103">
        <f t="shared" ref="U426:W426" si="403">U434</f>
        <v>1</v>
      </c>
      <c r="V426" s="103">
        <f t="shared" si="403"/>
        <v>3</v>
      </c>
      <c r="W426" s="103">
        <f t="shared" si="403"/>
        <v>1</v>
      </c>
      <c r="X426" s="103">
        <f t="shared" ref="X426" si="404">X434</f>
        <v>4</v>
      </c>
      <c r="Y426" s="103">
        <f t="shared" si="387"/>
        <v>4</v>
      </c>
      <c r="Z426" s="103">
        <f t="shared" si="388"/>
        <v>3</v>
      </c>
      <c r="AA426" s="103">
        <f t="shared" si="388"/>
        <v>0</v>
      </c>
    </row>
    <row r="427" spans="1:27" ht="15" customHeight="1">
      <c r="A427" s="135" t="s">
        <v>496</v>
      </c>
      <c r="B427" s="169"/>
      <c r="C427" s="18" t="s">
        <v>8</v>
      </c>
      <c r="D427" s="102">
        <f t="shared" si="382"/>
        <v>0</v>
      </c>
      <c r="E427" s="103">
        <f t="shared" si="382"/>
        <v>2</v>
      </c>
      <c r="F427" s="103">
        <f t="shared" si="382"/>
        <v>1</v>
      </c>
      <c r="G427" s="103">
        <f t="shared" si="382"/>
        <v>0</v>
      </c>
      <c r="H427" s="102">
        <f t="shared" si="382"/>
        <v>0</v>
      </c>
      <c r="I427" s="119">
        <f t="shared" ref="I427:K427" si="405">I435</f>
        <v>2</v>
      </c>
      <c r="J427" s="103">
        <f t="shared" si="405"/>
        <v>0</v>
      </c>
      <c r="K427" s="103">
        <f t="shared" si="405"/>
        <v>1</v>
      </c>
      <c r="L427" s="103">
        <f t="shared" ref="L427:T427" si="406">L435</f>
        <v>2</v>
      </c>
      <c r="M427" s="103">
        <f t="shared" si="406"/>
        <v>1</v>
      </c>
      <c r="N427" s="103">
        <f t="shared" si="406"/>
        <v>1</v>
      </c>
      <c r="O427" s="103">
        <f t="shared" si="406"/>
        <v>0</v>
      </c>
      <c r="P427" s="103">
        <f t="shared" si="406"/>
        <v>0</v>
      </c>
      <c r="Q427" s="103">
        <f t="shared" si="406"/>
        <v>0</v>
      </c>
      <c r="R427" s="103">
        <f t="shared" si="406"/>
        <v>2</v>
      </c>
      <c r="S427" s="103">
        <f t="shared" si="406"/>
        <v>1</v>
      </c>
      <c r="T427" s="103">
        <f t="shared" si="406"/>
        <v>1</v>
      </c>
      <c r="U427" s="103">
        <f t="shared" ref="U427:W427" si="407">U435</f>
        <v>1</v>
      </c>
      <c r="V427" s="103">
        <f t="shared" si="407"/>
        <v>0</v>
      </c>
      <c r="W427" s="103">
        <f t="shared" si="407"/>
        <v>0</v>
      </c>
      <c r="X427" s="103">
        <f t="shared" ref="X427" si="408">X435</f>
        <v>0</v>
      </c>
      <c r="Y427" s="103">
        <f t="shared" si="387"/>
        <v>0</v>
      </c>
      <c r="Z427" s="103">
        <f t="shared" si="388"/>
        <v>1</v>
      </c>
      <c r="AA427" s="103">
        <f t="shared" si="388"/>
        <v>0</v>
      </c>
    </row>
    <row r="428" spans="1:27" ht="15" customHeight="1" collapsed="1">
      <c r="B428" s="169"/>
      <c r="C428" s="27" t="s">
        <v>10</v>
      </c>
      <c r="D428" s="106"/>
      <c r="E428" s="107"/>
      <c r="F428" s="107"/>
      <c r="G428" s="107"/>
      <c r="H428" s="107"/>
      <c r="I428" s="107"/>
      <c r="J428" s="107"/>
      <c r="K428" s="107"/>
      <c r="L428" s="107"/>
      <c r="M428" s="107"/>
      <c r="N428" s="107"/>
      <c r="O428" s="107"/>
      <c r="P428" s="107"/>
      <c r="Q428" s="107"/>
      <c r="R428" s="107"/>
      <c r="S428" s="107"/>
      <c r="T428" s="107"/>
      <c r="U428" s="107"/>
      <c r="V428" s="107"/>
      <c r="W428" s="107"/>
      <c r="X428" s="107"/>
      <c r="Y428" s="107"/>
      <c r="Z428" s="107"/>
      <c r="AA428" s="107"/>
    </row>
    <row r="429" spans="1:27" ht="15" hidden="1" customHeight="1" outlineLevel="1" collapsed="1">
      <c r="B429" s="169" t="s">
        <v>106</v>
      </c>
      <c r="C429" s="24" t="s">
        <v>107</v>
      </c>
      <c r="D429" s="106"/>
      <c r="E429" s="107"/>
      <c r="F429" s="107"/>
      <c r="G429" s="107"/>
      <c r="H429" s="107"/>
      <c r="I429" s="107"/>
      <c r="J429" s="107"/>
      <c r="K429" s="107"/>
      <c r="L429" s="107"/>
      <c r="M429" s="107"/>
      <c r="N429" s="107"/>
      <c r="O429" s="107"/>
      <c r="P429" s="107"/>
      <c r="Q429" s="107"/>
      <c r="R429" s="107"/>
      <c r="S429" s="107"/>
      <c r="T429" s="107"/>
      <c r="U429" s="107"/>
      <c r="V429" s="107"/>
      <c r="W429" s="107"/>
      <c r="X429" s="107"/>
      <c r="Y429" s="107"/>
      <c r="Z429" s="107"/>
      <c r="AA429" s="107"/>
    </row>
    <row r="430" spans="1:27" ht="15" hidden="1" customHeight="1" outlineLevel="2">
      <c r="A430" s="135" t="s">
        <v>497</v>
      </c>
      <c r="B430" s="169"/>
      <c r="C430" s="15" t="s">
        <v>3</v>
      </c>
      <c r="D430" s="108">
        <v>102</v>
      </c>
      <c r="E430" s="109">
        <v>126</v>
      </c>
      <c r="F430" s="109">
        <v>117</v>
      </c>
      <c r="G430" s="109">
        <v>113</v>
      </c>
      <c r="H430" s="145">
        <v>135</v>
      </c>
      <c r="I430" s="109">
        <v>114</v>
      </c>
      <c r="J430" s="109">
        <v>118</v>
      </c>
      <c r="K430" s="109">
        <v>100</v>
      </c>
      <c r="L430" s="109">
        <v>110</v>
      </c>
      <c r="M430" s="109">
        <v>132</v>
      </c>
      <c r="N430" s="109">
        <v>108</v>
      </c>
      <c r="O430" s="109">
        <v>118</v>
      </c>
      <c r="P430" s="109">
        <v>119</v>
      </c>
      <c r="Q430" s="109">
        <v>122</v>
      </c>
      <c r="R430" s="109">
        <v>96</v>
      </c>
      <c r="S430" s="109">
        <v>128</v>
      </c>
      <c r="T430" s="109">
        <v>115</v>
      </c>
      <c r="U430" s="109">
        <v>116</v>
      </c>
      <c r="V430" s="109">
        <v>120</v>
      </c>
      <c r="W430" s="109">
        <v>96</v>
      </c>
      <c r="X430" s="109">
        <v>108</v>
      </c>
      <c r="Y430" s="109">
        <v>108</v>
      </c>
      <c r="Z430" s="109">
        <v>105</v>
      </c>
      <c r="AA430" s="109">
        <v>99</v>
      </c>
    </row>
    <row r="431" spans="1:27" ht="15" hidden="1" customHeight="1" outlineLevel="2">
      <c r="A431" s="135" t="s">
        <v>498</v>
      </c>
      <c r="B431" s="169"/>
      <c r="C431" s="17" t="s">
        <v>4</v>
      </c>
      <c r="D431" s="108">
        <v>12</v>
      </c>
      <c r="E431" s="109">
        <v>15</v>
      </c>
      <c r="F431" s="109">
        <v>10</v>
      </c>
      <c r="G431" s="109">
        <v>8</v>
      </c>
      <c r="H431" s="145">
        <v>13</v>
      </c>
      <c r="I431" s="109">
        <v>11</v>
      </c>
      <c r="J431" s="109">
        <v>8</v>
      </c>
      <c r="K431" s="109">
        <v>5</v>
      </c>
      <c r="L431" s="109">
        <v>14</v>
      </c>
      <c r="M431" s="109">
        <v>13</v>
      </c>
      <c r="N431" s="109">
        <v>26</v>
      </c>
      <c r="O431" s="109">
        <v>4</v>
      </c>
      <c r="P431" s="109">
        <v>8</v>
      </c>
      <c r="Q431" s="109">
        <v>13</v>
      </c>
      <c r="R431" s="109">
        <v>9</v>
      </c>
      <c r="S431" s="109">
        <v>16</v>
      </c>
      <c r="T431" s="109">
        <v>8</v>
      </c>
      <c r="U431" s="109">
        <v>9</v>
      </c>
      <c r="V431" s="109">
        <v>4</v>
      </c>
      <c r="W431" s="109">
        <v>5</v>
      </c>
      <c r="X431" s="109">
        <v>6</v>
      </c>
      <c r="Y431" s="109">
        <v>9</v>
      </c>
      <c r="Z431" s="109">
        <v>9</v>
      </c>
      <c r="AA431" s="109">
        <v>5</v>
      </c>
    </row>
    <row r="432" spans="1:27" ht="15" hidden="1" customHeight="1" outlineLevel="2">
      <c r="A432" s="135" t="s">
        <v>499</v>
      </c>
      <c r="B432" s="169"/>
      <c r="C432" s="18" t="s">
        <v>5</v>
      </c>
      <c r="D432" s="108">
        <v>3</v>
      </c>
      <c r="E432" s="109">
        <v>6</v>
      </c>
      <c r="F432" s="109">
        <v>4</v>
      </c>
      <c r="G432" s="109">
        <v>3</v>
      </c>
      <c r="H432" s="145">
        <v>6</v>
      </c>
      <c r="I432" s="109">
        <v>1</v>
      </c>
      <c r="J432" s="109">
        <v>5</v>
      </c>
      <c r="K432" s="109">
        <v>4</v>
      </c>
      <c r="L432" s="109">
        <v>6</v>
      </c>
      <c r="M432" s="109">
        <v>4</v>
      </c>
      <c r="N432" s="109">
        <v>7</v>
      </c>
      <c r="O432" s="109">
        <v>4</v>
      </c>
      <c r="P432" s="109">
        <v>4</v>
      </c>
      <c r="Q432" s="109">
        <v>8</v>
      </c>
      <c r="R432" s="109">
        <v>3</v>
      </c>
      <c r="S432" s="109">
        <v>8</v>
      </c>
      <c r="T432" s="109">
        <v>2</v>
      </c>
      <c r="U432" s="109">
        <v>5</v>
      </c>
      <c r="V432" s="109">
        <v>1</v>
      </c>
      <c r="W432" s="109">
        <v>4</v>
      </c>
      <c r="X432" s="109">
        <v>2</v>
      </c>
      <c r="Y432" s="109">
        <v>4</v>
      </c>
      <c r="Z432" s="109">
        <v>5</v>
      </c>
      <c r="AA432" s="109">
        <v>5</v>
      </c>
    </row>
    <row r="433" spans="1:27" ht="15" hidden="1" customHeight="1" outlineLevel="2">
      <c r="A433" s="135" t="s">
        <v>500</v>
      </c>
      <c r="B433" s="169"/>
      <c r="C433" s="18" t="s">
        <v>6</v>
      </c>
      <c r="D433" s="108">
        <v>6</v>
      </c>
      <c r="E433" s="109">
        <v>2</v>
      </c>
      <c r="F433" s="109">
        <v>1</v>
      </c>
      <c r="G433" s="109">
        <v>2</v>
      </c>
      <c r="H433" s="145">
        <v>3</v>
      </c>
      <c r="I433" s="109">
        <v>4</v>
      </c>
      <c r="J433" s="109">
        <v>3</v>
      </c>
      <c r="K433" s="109">
        <v>0</v>
      </c>
      <c r="L433" s="109">
        <v>0</v>
      </c>
      <c r="M433" s="109">
        <v>2</v>
      </c>
      <c r="N433" s="109">
        <v>13</v>
      </c>
      <c r="O433" s="109">
        <v>0</v>
      </c>
      <c r="P433" s="109">
        <v>0</v>
      </c>
      <c r="Q433" s="109">
        <v>1</v>
      </c>
      <c r="R433" s="109">
        <v>1</v>
      </c>
      <c r="S433" s="109">
        <v>4</v>
      </c>
      <c r="T433" s="109">
        <v>3</v>
      </c>
      <c r="U433" s="109">
        <v>2</v>
      </c>
      <c r="V433" s="109">
        <v>0</v>
      </c>
      <c r="W433" s="109">
        <v>0</v>
      </c>
      <c r="X433" s="109">
        <v>0</v>
      </c>
      <c r="Y433" s="109">
        <v>1</v>
      </c>
      <c r="Z433" s="109">
        <v>0</v>
      </c>
      <c r="AA433" s="109">
        <v>0</v>
      </c>
    </row>
    <row r="434" spans="1:27" ht="15" hidden="1" customHeight="1" outlineLevel="2">
      <c r="A434" s="135" t="s">
        <v>501</v>
      </c>
      <c r="B434" s="169"/>
      <c r="C434" s="18" t="s">
        <v>7</v>
      </c>
      <c r="D434" s="108">
        <v>3</v>
      </c>
      <c r="E434" s="109">
        <v>5</v>
      </c>
      <c r="F434" s="109">
        <v>4</v>
      </c>
      <c r="G434" s="109">
        <v>3</v>
      </c>
      <c r="H434" s="145">
        <v>4</v>
      </c>
      <c r="I434" s="109">
        <v>4</v>
      </c>
      <c r="J434" s="109">
        <v>0</v>
      </c>
      <c r="K434" s="109">
        <v>0</v>
      </c>
      <c r="L434" s="109">
        <v>6</v>
      </c>
      <c r="M434" s="109">
        <v>6</v>
      </c>
      <c r="N434" s="109">
        <v>5</v>
      </c>
      <c r="O434" s="109">
        <v>0</v>
      </c>
      <c r="P434" s="109">
        <v>4</v>
      </c>
      <c r="Q434" s="109">
        <v>4</v>
      </c>
      <c r="R434" s="109">
        <v>3</v>
      </c>
      <c r="S434" s="109">
        <v>3</v>
      </c>
      <c r="T434" s="109">
        <v>2</v>
      </c>
      <c r="U434" s="109">
        <v>1</v>
      </c>
      <c r="V434" s="109">
        <v>3</v>
      </c>
      <c r="W434" s="109">
        <v>1</v>
      </c>
      <c r="X434" s="109">
        <v>4</v>
      </c>
      <c r="Y434" s="109">
        <v>4</v>
      </c>
      <c r="Z434" s="109">
        <v>3</v>
      </c>
      <c r="AA434" s="109">
        <v>0</v>
      </c>
    </row>
    <row r="435" spans="1:27" ht="15" hidden="1" customHeight="1" outlineLevel="2">
      <c r="A435" s="135" t="s">
        <v>502</v>
      </c>
      <c r="B435" s="169"/>
      <c r="C435" s="18" t="s">
        <v>8</v>
      </c>
      <c r="D435" s="108">
        <v>0</v>
      </c>
      <c r="E435" s="109">
        <v>2</v>
      </c>
      <c r="F435" s="109">
        <v>1</v>
      </c>
      <c r="G435" s="109">
        <v>0</v>
      </c>
      <c r="H435" s="145">
        <v>0</v>
      </c>
      <c r="I435" s="109">
        <v>2</v>
      </c>
      <c r="J435" s="109">
        <v>0</v>
      </c>
      <c r="K435" s="109">
        <v>1</v>
      </c>
      <c r="L435" s="109">
        <v>2</v>
      </c>
      <c r="M435" s="109">
        <v>1</v>
      </c>
      <c r="N435" s="109">
        <v>1</v>
      </c>
      <c r="O435" s="109">
        <v>0</v>
      </c>
      <c r="P435" s="109">
        <v>0</v>
      </c>
      <c r="Q435" s="109">
        <v>0</v>
      </c>
      <c r="R435" s="109">
        <v>2</v>
      </c>
      <c r="S435" s="109">
        <v>1</v>
      </c>
      <c r="T435" s="109">
        <v>1</v>
      </c>
      <c r="U435" s="109">
        <v>1</v>
      </c>
      <c r="V435" s="109">
        <v>0</v>
      </c>
      <c r="W435" s="109">
        <v>0</v>
      </c>
      <c r="X435" s="109">
        <v>0</v>
      </c>
      <c r="Y435" s="109">
        <v>0</v>
      </c>
      <c r="Z435" s="109">
        <v>1</v>
      </c>
      <c r="AA435" s="109">
        <v>0</v>
      </c>
    </row>
    <row r="436" spans="1:27" ht="15" customHeight="1">
      <c r="B436" s="169"/>
      <c r="C436" s="31"/>
      <c r="D436" s="104"/>
      <c r="E436" s="105"/>
      <c r="F436" s="105"/>
      <c r="G436" s="105"/>
      <c r="H436" s="105"/>
      <c r="I436" s="105"/>
      <c r="J436" s="105"/>
      <c r="K436" s="105"/>
      <c r="L436" s="105"/>
      <c r="M436" s="105"/>
      <c r="N436" s="105"/>
      <c r="O436" s="105"/>
      <c r="P436" s="105"/>
      <c r="Q436" s="105"/>
      <c r="R436" s="105"/>
      <c r="S436" s="105"/>
      <c r="T436" s="105"/>
      <c r="U436" s="105"/>
      <c r="V436" s="105"/>
      <c r="W436" s="105"/>
      <c r="X436" s="105"/>
      <c r="Y436" s="105"/>
      <c r="Z436" s="105"/>
      <c r="AA436" s="105"/>
    </row>
    <row r="437" spans="1:27" ht="15" customHeight="1">
      <c r="B437" s="169"/>
      <c r="C437" s="21" t="s">
        <v>108</v>
      </c>
      <c r="D437" s="106"/>
      <c r="E437" s="107"/>
      <c r="F437" s="107"/>
      <c r="G437" s="107"/>
      <c r="H437" s="107"/>
      <c r="I437" s="107"/>
      <c r="J437" s="107"/>
      <c r="K437" s="107"/>
      <c r="L437" s="107"/>
      <c r="M437" s="107"/>
      <c r="N437" s="107"/>
      <c r="O437" s="107"/>
      <c r="P437" s="107"/>
      <c r="Q437" s="107"/>
      <c r="R437" s="107"/>
      <c r="S437" s="107"/>
      <c r="T437" s="107"/>
      <c r="U437" s="107"/>
      <c r="V437" s="107"/>
      <c r="W437" s="107"/>
      <c r="X437" s="107"/>
      <c r="Y437" s="107"/>
      <c r="Z437" s="107"/>
      <c r="AA437" s="107"/>
    </row>
    <row r="438" spans="1:27" ht="15" customHeight="1">
      <c r="A438" s="135" t="s">
        <v>503</v>
      </c>
      <c r="B438" s="169"/>
      <c r="C438" s="15" t="s">
        <v>3</v>
      </c>
      <c r="D438" s="102">
        <f t="shared" ref="D438:H443" si="409">D446</f>
        <v>1274</v>
      </c>
      <c r="E438" s="103">
        <f t="shared" si="409"/>
        <v>1259</v>
      </c>
      <c r="F438" s="103">
        <f t="shared" si="409"/>
        <v>1349</v>
      </c>
      <c r="G438" s="103">
        <f t="shared" si="409"/>
        <v>1326</v>
      </c>
      <c r="H438" s="102">
        <f>H446</f>
        <v>1336</v>
      </c>
      <c r="I438" s="119">
        <f t="shared" ref="I438:K438" si="410">I446</f>
        <v>1413</v>
      </c>
      <c r="J438" s="103">
        <f t="shared" si="410"/>
        <v>1410</v>
      </c>
      <c r="K438" s="103">
        <f t="shared" si="410"/>
        <v>1332</v>
      </c>
      <c r="L438" s="103">
        <f t="shared" ref="L438:T438" si="411">L446</f>
        <v>1330</v>
      </c>
      <c r="M438" s="103">
        <f t="shared" si="411"/>
        <v>1444</v>
      </c>
      <c r="N438" s="103">
        <f t="shared" si="411"/>
        <v>1492</v>
      </c>
      <c r="O438" s="103">
        <f t="shared" si="411"/>
        <v>1402</v>
      </c>
      <c r="P438" s="103">
        <f t="shared" si="411"/>
        <v>1541</v>
      </c>
      <c r="Q438" s="103">
        <f t="shared" si="411"/>
        <v>1538</v>
      </c>
      <c r="R438" s="103">
        <f t="shared" si="411"/>
        <v>1403</v>
      </c>
      <c r="S438" s="103">
        <f t="shared" si="411"/>
        <v>1613</v>
      </c>
      <c r="T438" s="103">
        <f t="shared" si="411"/>
        <v>1411</v>
      </c>
      <c r="U438" s="103">
        <f t="shared" ref="U438:W438" si="412">U446</f>
        <v>1475</v>
      </c>
      <c r="V438" s="103">
        <f t="shared" si="412"/>
        <v>1522</v>
      </c>
      <c r="W438" s="103">
        <f t="shared" si="412"/>
        <v>1375</v>
      </c>
      <c r="X438" s="103">
        <f t="shared" ref="X438" si="413">X446</f>
        <v>1447</v>
      </c>
      <c r="Y438" s="103">
        <f t="shared" ref="Y438:Y443" si="414">Y446</f>
        <v>1320</v>
      </c>
      <c r="Z438" s="103">
        <f t="shared" ref="Z438:AA443" si="415">Z446</f>
        <v>1547</v>
      </c>
      <c r="AA438" s="103">
        <f t="shared" si="415"/>
        <v>1166</v>
      </c>
    </row>
    <row r="439" spans="1:27" ht="15" customHeight="1">
      <c r="A439" s="135" t="s">
        <v>504</v>
      </c>
      <c r="B439" s="169"/>
      <c r="C439" s="17" t="s">
        <v>4</v>
      </c>
      <c r="D439" s="102">
        <f t="shared" si="409"/>
        <v>57</v>
      </c>
      <c r="E439" s="103">
        <f t="shared" si="409"/>
        <v>72</v>
      </c>
      <c r="F439" s="103">
        <f t="shared" si="409"/>
        <v>88</v>
      </c>
      <c r="G439" s="103">
        <f t="shared" si="409"/>
        <v>90</v>
      </c>
      <c r="H439" s="102">
        <f t="shared" si="409"/>
        <v>93</v>
      </c>
      <c r="I439" s="119">
        <f t="shared" ref="I439:K439" si="416">I447</f>
        <v>84</v>
      </c>
      <c r="J439" s="103">
        <f t="shared" si="416"/>
        <v>80</v>
      </c>
      <c r="K439" s="103">
        <f t="shared" si="416"/>
        <v>90</v>
      </c>
      <c r="L439" s="103">
        <f t="shared" ref="L439:T439" si="417">L447</f>
        <v>76</v>
      </c>
      <c r="M439" s="103">
        <f t="shared" si="417"/>
        <v>85</v>
      </c>
      <c r="N439" s="103">
        <f t="shared" si="417"/>
        <v>74</v>
      </c>
      <c r="O439" s="103">
        <f t="shared" si="417"/>
        <v>53</v>
      </c>
      <c r="P439" s="103">
        <f t="shared" si="417"/>
        <v>72</v>
      </c>
      <c r="Q439" s="103">
        <f t="shared" si="417"/>
        <v>72</v>
      </c>
      <c r="R439" s="103">
        <f t="shared" si="417"/>
        <v>78</v>
      </c>
      <c r="S439" s="103">
        <f t="shared" si="417"/>
        <v>86</v>
      </c>
      <c r="T439" s="103">
        <f t="shared" si="417"/>
        <v>80</v>
      </c>
      <c r="U439" s="103">
        <f t="shared" ref="U439:W439" si="418">U447</f>
        <v>103</v>
      </c>
      <c r="V439" s="103">
        <f t="shared" si="418"/>
        <v>98</v>
      </c>
      <c r="W439" s="103">
        <f t="shared" si="418"/>
        <v>74</v>
      </c>
      <c r="X439" s="103">
        <f t="shared" ref="X439" si="419">X447</f>
        <v>81</v>
      </c>
      <c r="Y439" s="103">
        <f t="shared" si="414"/>
        <v>47</v>
      </c>
      <c r="Z439" s="103">
        <f t="shared" si="415"/>
        <v>92</v>
      </c>
      <c r="AA439" s="103">
        <f t="shared" si="415"/>
        <v>72</v>
      </c>
    </row>
    <row r="440" spans="1:27" ht="15" customHeight="1">
      <c r="A440" s="135" t="s">
        <v>505</v>
      </c>
      <c r="B440" s="169"/>
      <c r="C440" s="18" t="s">
        <v>5</v>
      </c>
      <c r="D440" s="102">
        <f t="shared" si="409"/>
        <v>7</v>
      </c>
      <c r="E440" s="103">
        <f t="shared" si="409"/>
        <v>8</v>
      </c>
      <c r="F440" s="103">
        <f t="shared" si="409"/>
        <v>16</v>
      </c>
      <c r="G440" s="103">
        <f t="shared" si="409"/>
        <v>10</v>
      </c>
      <c r="H440" s="102">
        <f t="shared" si="409"/>
        <v>10</v>
      </c>
      <c r="I440" s="119">
        <f t="shared" ref="I440:K440" si="420">I448</f>
        <v>9</v>
      </c>
      <c r="J440" s="103">
        <f t="shared" si="420"/>
        <v>9</v>
      </c>
      <c r="K440" s="103">
        <f t="shared" si="420"/>
        <v>8</v>
      </c>
      <c r="L440" s="103">
        <f t="shared" ref="L440:T440" si="421">L448</f>
        <v>13</v>
      </c>
      <c r="M440" s="103">
        <f t="shared" si="421"/>
        <v>14</v>
      </c>
      <c r="N440" s="103">
        <f t="shared" si="421"/>
        <v>3</v>
      </c>
      <c r="O440" s="103">
        <f t="shared" si="421"/>
        <v>11</v>
      </c>
      <c r="P440" s="103">
        <f t="shared" si="421"/>
        <v>12</v>
      </c>
      <c r="Q440" s="103">
        <f t="shared" si="421"/>
        <v>5</v>
      </c>
      <c r="R440" s="103">
        <f t="shared" si="421"/>
        <v>9</v>
      </c>
      <c r="S440" s="103">
        <f t="shared" si="421"/>
        <v>11</v>
      </c>
      <c r="T440" s="103">
        <f t="shared" si="421"/>
        <v>11</v>
      </c>
      <c r="U440" s="103">
        <f t="shared" ref="U440:W440" si="422">U448</f>
        <v>11</v>
      </c>
      <c r="V440" s="103">
        <f t="shared" si="422"/>
        <v>6</v>
      </c>
      <c r="W440" s="103">
        <f t="shared" si="422"/>
        <v>12</v>
      </c>
      <c r="X440" s="103">
        <f t="shared" ref="X440" si="423">X448</f>
        <v>13</v>
      </c>
      <c r="Y440" s="103">
        <f t="shared" si="414"/>
        <v>6</v>
      </c>
      <c r="Z440" s="103">
        <f t="shared" si="415"/>
        <v>16</v>
      </c>
      <c r="AA440" s="103">
        <f t="shared" si="415"/>
        <v>5</v>
      </c>
    </row>
    <row r="441" spans="1:27" ht="15" customHeight="1">
      <c r="A441" s="135" t="s">
        <v>506</v>
      </c>
      <c r="B441" s="169"/>
      <c r="C441" s="18" t="s">
        <v>6</v>
      </c>
      <c r="D441" s="102">
        <f t="shared" si="409"/>
        <v>30</v>
      </c>
      <c r="E441" s="103">
        <f t="shared" si="409"/>
        <v>40</v>
      </c>
      <c r="F441" s="103">
        <f t="shared" si="409"/>
        <v>50</v>
      </c>
      <c r="G441" s="103">
        <f t="shared" si="409"/>
        <v>56</v>
      </c>
      <c r="H441" s="102">
        <f t="shared" si="409"/>
        <v>58</v>
      </c>
      <c r="I441" s="119">
        <f t="shared" ref="I441:K441" si="424">I449</f>
        <v>46</v>
      </c>
      <c r="J441" s="103">
        <f t="shared" si="424"/>
        <v>35</v>
      </c>
      <c r="K441" s="103">
        <f t="shared" si="424"/>
        <v>53</v>
      </c>
      <c r="L441" s="103">
        <f t="shared" ref="L441:T441" si="425">L449</f>
        <v>37</v>
      </c>
      <c r="M441" s="103">
        <f t="shared" si="425"/>
        <v>40</v>
      </c>
      <c r="N441" s="103">
        <f t="shared" si="425"/>
        <v>50</v>
      </c>
      <c r="O441" s="103">
        <f t="shared" si="425"/>
        <v>28</v>
      </c>
      <c r="P441" s="103">
        <f t="shared" si="425"/>
        <v>34</v>
      </c>
      <c r="Q441" s="103">
        <f t="shared" si="425"/>
        <v>42</v>
      </c>
      <c r="R441" s="103">
        <f t="shared" si="425"/>
        <v>58</v>
      </c>
      <c r="S441" s="103">
        <f t="shared" si="425"/>
        <v>48</v>
      </c>
      <c r="T441" s="103">
        <f t="shared" si="425"/>
        <v>43</v>
      </c>
      <c r="U441" s="103">
        <f t="shared" ref="U441:W441" si="426">U449</f>
        <v>61</v>
      </c>
      <c r="V441" s="103">
        <f t="shared" si="426"/>
        <v>73</v>
      </c>
      <c r="W441" s="103">
        <f t="shared" si="426"/>
        <v>42</v>
      </c>
      <c r="X441" s="103">
        <f t="shared" ref="X441" si="427">X449</f>
        <v>38</v>
      </c>
      <c r="Y441" s="103">
        <f t="shared" si="414"/>
        <v>19</v>
      </c>
      <c r="Z441" s="103">
        <f t="shared" si="415"/>
        <v>45</v>
      </c>
      <c r="AA441" s="103">
        <f t="shared" si="415"/>
        <v>39</v>
      </c>
    </row>
    <row r="442" spans="1:27" ht="15" customHeight="1">
      <c r="A442" s="135" t="s">
        <v>507</v>
      </c>
      <c r="B442" s="169"/>
      <c r="C442" s="18" t="s">
        <v>7</v>
      </c>
      <c r="D442" s="102">
        <f t="shared" si="409"/>
        <v>20</v>
      </c>
      <c r="E442" s="103">
        <f t="shared" si="409"/>
        <v>24</v>
      </c>
      <c r="F442" s="103">
        <f t="shared" si="409"/>
        <v>22</v>
      </c>
      <c r="G442" s="103">
        <f t="shared" si="409"/>
        <v>24</v>
      </c>
      <c r="H442" s="102">
        <f t="shared" si="409"/>
        <v>25</v>
      </c>
      <c r="I442" s="119">
        <f t="shared" ref="I442:K442" si="428">I450</f>
        <v>29</v>
      </c>
      <c r="J442" s="103">
        <f t="shared" si="428"/>
        <v>36</v>
      </c>
      <c r="K442" s="103">
        <f t="shared" si="428"/>
        <v>29</v>
      </c>
      <c r="L442" s="103">
        <f t="shared" ref="L442:T442" si="429">L450</f>
        <v>26</v>
      </c>
      <c r="M442" s="103">
        <f t="shared" si="429"/>
        <v>31</v>
      </c>
      <c r="N442" s="103">
        <f t="shared" si="429"/>
        <v>21</v>
      </c>
      <c r="O442" s="103">
        <f t="shared" si="429"/>
        <v>14</v>
      </c>
      <c r="P442" s="103">
        <f t="shared" si="429"/>
        <v>26</v>
      </c>
      <c r="Q442" s="103">
        <f t="shared" si="429"/>
        <v>25</v>
      </c>
      <c r="R442" s="103">
        <f t="shared" si="429"/>
        <v>11</v>
      </c>
      <c r="S442" s="103">
        <f t="shared" si="429"/>
        <v>27</v>
      </c>
      <c r="T442" s="103">
        <f t="shared" si="429"/>
        <v>26</v>
      </c>
      <c r="U442" s="103">
        <f t="shared" ref="U442:W442" si="430">U450</f>
        <v>31</v>
      </c>
      <c r="V442" s="103">
        <f t="shared" si="430"/>
        <v>19</v>
      </c>
      <c r="W442" s="103">
        <f t="shared" si="430"/>
        <v>20</v>
      </c>
      <c r="X442" s="103">
        <f t="shared" ref="X442" si="431">X450</f>
        <v>30</v>
      </c>
      <c r="Y442" s="103">
        <f t="shared" si="414"/>
        <v>22</v>
      </c>
      <c r="Z442" s="103">
        <f t="shared" si="415"/>
        <v>31</v>
      </c>
      <c r="AA442" s="103">
        <f t="shared" si="415"/>
        <v>28</v>
      </c>
    </row>
    <row r="443" spans="1:27" ht="15" customHeight="1">
      <c r="A443" s="135" t="s">
        <v>508</v>
      </c>
      <c r="B443" s="169"/>
      <c r="C443" s="18" t="s">
        <v>8</v>
      </c>
      <c r="D443" s="102">
        <f t="shared" si="409"/>
        <v>0</v>
      </c>
      <c r="E443" s="103">
        <f t="shared" si="409"/>
        <v>0</v>
      </c>
      <c r="F443" s="103">
        <f t="shared" si="409"/>
        <v>0</v>
      </c>
      <c r="G443" s="103">
        <f t="shared" si="409"/>
        <v>0</v>
      </c>
      <c r="H443" s="102">
        <f t="shared" si="409"/>
        <v>0</v>
      </c>
      <c r="I443" s="119">
        <f t="shared" ref="I443:K443" si="432">I451</f>
        <v>0</v>
      </c>
      <c r="J443" s="103">
        <f t="shared" si="432"/>
        <v>0</v>
      </c>
      <c r="K443" s="103">
        <f t="shared" si="432"/>
        <v>0</v>
      </c>
      <c r="L443" s="103">
        <f t="shared" ref="L443:T443" si="433">L451</f>
        <v>0</v>
      </c>
      <c r="M443" s="103">
        <f t="shared" si="433"/>
        <v>0</v>
      </c>
      <c r="N443" s="103">
        <f t="shared" si="433"/>
        <v>0</v>
      </c>
      <c r="O443" s="103">
        <f t="shared" si="433"/>
        <v>0</v>
      </c>
      <c r="P443" s="103">
        <f t="shared" si="433"/>
        <v>0</v>
      </c>
      <c r="Q443" s="103">
        <f t="shared" si="433"/>
        <v>0</v>
      </c>
      <c r="R443" s="103">
        <f t="shared" si="433"/>
        <v>0</v>
      </c>
      <c r="S443" s="103">
        <f t="shared" si="433"/>
        <v>0</v>
      </c>
      <c r="T443" s="103">
        <f t="shared" si="433"/>
        <v>0</v>
      </c>
      <c r="U443" s="103">
        <f t="shared" ref="U443:W443" si="434">U451</f>
        <v>0</v>
      </c>
      <c r="V443" s="103">
        <f t="shared" si="434"/>
        <v>0</v>
      </c>
      <c r="W443" s="103">
        <f t="shared" si="434"/>
        <v>0</v>
      </c>
      <c r="X443" s="103">
        <f t="shared" ref="X443" si="435">X451</f>
        <v>0</v>
      </c>
      <c r="Y443" s="103">
        <f t="shared" si="414"/>
        <v>0</v>
      </c>
      <c r="Z443" s="103">
        <f t="shared" si="415"/>
        <v>0</v>
      </c>
      <c r="AA443" s="103">
        <f t="shared" si="415"/>
        <v>0</v>
      </c>
    </row>
    <row r="444" spans="1:27" ht="15" customHeight="1" collapsed="1">
      <c r="B444" s="169"/>
      <c r="C444" s="21" t="s">
        <v>10</v>
      </c>
      <c r="D444" s="106"/>
      <c r="E444" s="107"/>
      <c r="F444" s="107"/>
      <c r="G444" s="107"/>
      <c r="H444" s="107"/>
      <c r="I444" s="107"/>
      <c r="J444" s="107"/>
      <c r="K444" s="107"/>
      <c r="L444" s="107"/>
      <c r="M444" s="107"/>
      <c r="N444" s="107"/>
      <c r="O444" s="107"/>
      <c r="P444" s="107"/>
      <c r="Q444" s="107"/>
      <c r="R444" s="107"/>
      <c r="S444" s="107"/>
      <c r="T444" s="107"/>
      <c r="U444" s="107"/>
      <c r="V444" s="107"/>
      <c r="W444" s="107"/>
      <c r="X444" s="107"/>
      <c r="Y444" s="107"/>
      <c r="Z444" s="107"/>
      <c r="AA444" s="107"/>
    </row>
    <row r="445" spans="1:27" ht="15" hidden="1" customHeight="1" outlineLevel="1" collapsed="1">
      <c r="B445" s="169" t="s">
        <v>109</v>
      </c>
      <c r="C445" s="24" t="s">
        <v>108</v>
      </c>
      <c r="D445" s="121"/>
      <c r="E445" s="127"/>
      <c r="F445" s="127"/>
      <c r="G445" s="127"/>
      <c r="H445" s="127"/>
      <c r="I445" s="127"/>
      <c r="J445" s="127"/>
      <c r="K445" s="127"/>
      <c r="L445" s="127"/>
      <c r="M445" s="127"/>
      <c r="N445" s="127"/>
      <c r="O445" s="127"/>
      <c r="P445" s="127"/>
      <c r="Q445" s="127"/>
      <c r="R445" s="127"/>
      <c r="S445" s="127"/>
      <c r="T445" s="127"/>
      <c r="U445" s="127"/>
      <c r="V445" s="127"/>
      <c r="W445" s="127"/>
      <c r="X445" s="127"/>
      <c r="Y445" s="127"/>
      <c r="Z445" s="127"/>
      <c r="AA445" s="127"/>
    </row>
    <row r="446" spans="1:27" ht="15" hidden="1" customHeight="1" outlineLevel="2">
      <c r="A446" s="135" t="s">
        <v>503</v>
      </c>
      <c r="B446" s="7"/>
      <c r="C446" s="15" t="s">
        <v>3</v>
      </c>
      <c r="D446" s="108">
        <v>1274</v>
      </c>
      <c r="E446" s="109">
        <v>1259</v>
      </c>
      <c r="F446" s="109">
        <v>1349</v>
      </c>
      <c r="G446" s="109">
        <v>1326</v>
      </c>
      <c r="H446" s="150">
        <v>1336</v>
      </c>
      <c r="I446" s="109">
        <v>1413</v>
      </c>
      <c r="J446" s="109">
        <v>1410</v>
      </c>
      <c r="K446" s="109">
        <v>1332</v>
      </c>
      <c r="L446" s="109">
        <v>1330</v>
      </c>
      <c r="M446" s="109">
        <v>1444</v>
      </c>
      <c r="N446" s="109">
        <v>1492</v>
      </c>
      <c r="O446" s="109">
        <v>1402</v>
      </c>
      <c r="P446" s="109">
        <v>1541</v>
      </c>
      <c r="Q446" s="109">
        <v>1538</v>
      </c>
      <c r="R446" s="109">
        <v>1403</v>
      </c>
      <c r="S446" s="109">
        <v>1613</v>
      </c>
      <c r="T446" s="109">
        <v>1411</v>
      </c>
      <c r="U446" s="109">
        <v>1475</v>
      </c>
      <c r="V446" s="109">
        <v>1522</v>
      </c>
      <c r="W446" s="109">
        <v>1375</v>
      </c>
      <c r="X446" s="109">
        <v>1447</v>
      </c>
      <c r="Y446" s="109">
        <v>1320</v>
      </c>
      <c r="Z446" s="109">
        <v>1547</v>
      </c>
      <c r="AA446" s="109">
        <v>1166</v>
      </c>
    </row>
    <row r="447" spans="1:27" ht="15" hidden="1" customHeight="1" outlineLevel="2">
      <c r="A447" s="135" t="s">
        <v>504</v>
      </c>
      <c r="B447" s="7"/>
      <c r="C447" s="17" t="s">
        <v>4</v>
      </c>
      <c r="D447" s="108">
        <v>57</v>
      </c>
      <c r="E447" s="109">
        <v>72</v>
      </c>
      <c r="F447" s="109">
        <v>88</v>
      </c>
      <c r="G447" s="109">
        <v>90</v>
      </c>
      <c r="H447" s="150">
        <v>93</v>
      </c>
      <c r="I447" s="109">
        <v>84</v>
      </c>
      <c r="J447" s="109">
        <v>80</v>
      </c>
      <c r="K447" s="109">
        <v>90</v>
      </c>
      <c r="L447" s="109">
        <v>76</v>
      </c>
      <c r="M447" s="109">
        <v>85</v>
      </c>
      <c r="N447" s="109">
        <v>74</v>
      </c>
      <c r="O447" s="109">
        <v>53</v>
      </c>
      <c r="P447" s="109">
        <v>72</v>
      </c>
      <c r="Q447" s="109">
        <v>72</v>
      </c>
      <c r="R447" s="109">
        <v>78</v>
      </c>
      <c r="S447" s="109">
        <v>86</v>
      </c>
      <c r="T447" s="109">
        <v>80</v>
      </c>
      <c r="U447" s="109">
        <v>103</v>
      </c>
      <c r="V447" s="109">
        <v>98</v>
      </c>
      <c r="W447" s="109">
        <v>74</v>
      </c>
      <c r="X447" s="109">
        <v>81</v>
      </c>
      <c r="Y447" s="109">
        <v>47</v>
      </c>
      <c r="Z447" s="109">
        <v>92</v>
      </c>
      <c r="AA447" s="109">
        <v>72</v>
      </c>
    </row>
    <row r="448" spans="1:27" ht="15" hidden="1" customHeight="1" outlineLevel="2">
      <c r="A448" s="135" t="s">
        <v>505</v>
      </c>
      <c r="B448" s="7"/>
      <c r="C448" s="18" t="s">
        <v>5</v>
      </c>
      <c r="D448" s="108">
        <v>7</v>
      </c>
      <c r="E448" s="109">
        <v>8</v>
      </c>
      <c r="F448" s="109">
        <v>16</v>
      </c>
      <c r="G448" s="109">
        <v>10</v>
      </c>
      <c r="H448" s="150">
        <v>10</v>
      </c>
      <c r="I448" s="109">
        <v>9</v>
      </c>
      <c r="J448" s="109">
        <v>9</v>
      </c>
      <c r="K448" s="109">
        <v>8</v>
      </c>
      <c r="L448" s="109">
        <v>13</v>
      </c>
      <c r="M448" s="109">
        <v>14</v>
      </c>
      <c r="N448" s="109">
        <v>3</v>
      </c>
      <c r="O448" s="109">
        <v>11</v>
      </c>
      <c r="P448" s="109">
        <v>12</v>
      </c>
      <c r="Q448" s="109">
        <v>5</v>
      </c>
      <c r="R448" s="109">
        <v>9</v>
      </c>
      <c r="S448" s="109">
        <v>11</v>
      </c>
      <c r="T448" s="109">
        <v>11</v>
      </c>
      <c r="U448" s="109">
        <v>11</v>
      </c>
      <c r="V448" s="109">
        <v>6</v>
      </c>
      <c r="W448" s="109">
        <v>12</v>
      </c>
      <c r="X448" s="109">
        <v>13</v>
      </c>
      <c r="Y448" s="109">
        <v>6</v>
      </c>
      <c r="Z448" s="109">
        <v>16</v>
      </c>
      <c r="AA448" s="109">
        <v>5</v>
      </c>
    </row>
    <row r="449" spans="1:27" ht="15" hidden="1" customHeight="1" outlineLevel="2">
      <c r="A449" s="135" t="s">
        <v>506</v>
      </c>
      <c r="B449" s="7"/>
      <c r="C449" s="18" t="s">
        <v>6</v>
      </c>
      <c r="D449" s="108">
        <v>30</v>
      </c>
      <c r="E449" s="109">
        <v>40</v>
      </c>
      <c r="F449" s="109">
        <v>50</v>
      </c>
      <c r="G449" s="109">
        <v>56</v>
      </c>
      <c r="H449" s="150">
        <v>58</v>
      </c>
      <c r="I449" s="109">
        <v>46</v>
      </c>
      <c r="J449" s="109">
        <v>35</v>
      </c>
      <c r="K449" s="109">
        <v>53</v>
      </c>
      <c r="L449" s="109">
        <v>37</v>
      </c>
      <c r="M449" s="109">
        <v>40</v>
      </c>
      <c r="N449" s="109">
        <v>50</v>
      </c>
      <c r="O449" s="109">
        <v>28</v>
      </c>
      <c r="P449" s="109">
        <v>34</v>
      </c>
      <c r="Q449" s="109">
        <v>42</v>
      </c>
      <c r="R449" s="109">
        <v>58</v>
      </c>
      <c r="S449" s="109">
        <v>48</v>
      </c>
      <c r="T449" s="109">
        <v>43</v>
      </c>
      <c r="U449" s="109">
        <v>61</v>
      </c>
      <c r="V449" s="109">
        <v>73</v>
      </c>
      <c r="W449" s="109">
        <v>42</v>
      </c>
      <c r="X449" s="109">
        <v>38</v>
      </c>
      <c r="Y449" s="109">
        <v>19</v>
      </c>
      <c r="Z449" s="109">
        <v>45</v>
      </c>
      <c r="AA449" s="109">
        <v>39</v>
      </c>
    </row>
    <row r="450" spans="1:27" ht="15" hidden="1" customHeight="1" outlineLevel="2">
      <c r="A450" s="135" t="s">
        <v>507</v>
      </c>
      <c r="B450" s="7"/>
      <c r="C450" s="18" t="s">
        <v>7</v>
      </c>
      <c r="D450" s="108">
        <v>20</v>
      </c>
      <c r="E450" s="109">
        <v>24</v>
      </c>
      <c r="F450" s="109">
        <v>22</v>
      </c>
      <c r="G450" s="109">
        <v>24</v>
      </c>
      <c r="H450" s="150">
        <v>25</v>
      </c>
      <c r="I450" s="109">
        <v>29</v>
      </c>
      <c r="J450" s="109">
        <v>36</v>
      </c>
      <c r="K450" s="109">
        <v>29</v>
      </c>
      <c r="L450" s="109">
        <v>26</v>
      </c>
      <c r="M450" s="109">
        <v>31</v>
      </c>
      <c r="N450" s="109">
        <v>21</v>
      </c>
      <c r="O450" s="109">
        <v>14</v>
      </c>
      <c r="P450" s="109">
        <v>26</v>
      </c>
      <c r="Q450" s="109">
        <v>25</v>
      </c>
      <c r="R450" s="109">
        <v>11</v>
      </c>
      <c r="S450" s="109">
        <v>27</v>
      </c>
      <c r="T450" s="109">
        <v>26</v>
      </c>
      <c r="U450" s="109">
        <v>31</v>
      </c>
      <c r="V450" s="109">
        <v>19</v>
      </c>
      <c r="W450" s="109">
        <v>20</v>
      </c>
      <c r="X450" s="109">
        <v>30</v>
      </c>
      <c r="Y450" s="109">
        <v>22</v>
      </c>
      <c r="Z450" s="109">
        <v>31</v>
      </c>
      <c r="AA450" s="109">
        <v>28</v>
      </c>
    </row>
    <row r="451" spans="1:27" ht="15" hidden="1" customHeight="1" outlineLevel="2">
      <c r="A451" s="135" t="s">
        <v>508</v>
      </c>
      <c r="B451" s="7"/>
      <c r="C451" s="18" t="s">
        <v>8</v>
      </c>
      <c r="D451" s="108">
        <v>0</v>
      </c>
      <c r="E451" s="109">
        <v>0</v>
      </c>
      <c r="F451" s="109">
        <v>0</v>
      </c>
      <c r="G451" s="109">
        <v>0</v>
      </c>
      <c r="H451" s="150">
        <v>0</v>
      </c>
      <c r="I451" s="109">
        <v>0</v>
      </c>
      <c r="J451" s="109">
        <v>0</v>
      </c>
      <c r="K451" s="109">
        <v>0</v>
      </c>
      <c r="L451" s="109">
        <v>0</v>
      </c>
      <c r="M451" s="109">
        <v>0</v>
      </c>
      <c r="N451" s="109">
        <v>0</v>
      </c>
      <c r="O451" s="109">
        <v>0</v>
      </c>
      <c r="P451" s="109">
        <v>0</v>
      </c>
      <c r="Q451" s="109">
        <v>0</v>
      </c>
      <c r="R451" s="109">
        <v>0</v>
      </c>
      <c r="S451" s="109">
        <v>0</v>
      </c>
      <c r="T451" s="109">
        <v>0</v>
      </c>
      <c r="U451" s="109">
        <v>0</v>
      </c>
      <c r="V451" s="109">
        <v>0</v>
      </c>
      <c r="W451" s="109">
        <v>0</v>
      </c>
      <c r="X451" s="109">
        <v>0</v>
      </c>
      <c r="Y451" s="109">
        <v>0</v>
      </c>
      <c r="Z451" s="109">
        <v>0</v>
      </c>
      <c r="AA451" s="109">
        <v>0</v>
      </c>
    </row>
    <row r="452" spans="1:27" ht="15" customHeight="1">
      <c r="B452" s="7"/>
      <c r="C452" s="43"/>
      <c r="D452" s="44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45"/>
    </row>
    <row r="453" spans="1:27" ht="15" customHeight="1">
      <c r="B453" s="163"/>
      <c r="C453" s="46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</row>
    <row r="454" spans="1:27" ht="15" customHeight="1">
      <c r="B454" s="163"/>
      <c r="C454" s="48" t="s">
        <v>110</v>
      </c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</row>
    <row r="455" spans="1:27" ht="3.75" customHeight="1">
      <c r="B455" s="163"/>
      <c r="C455" s="46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</row>
    <row r="456" spans="1:27" ht="15" customHeight="1">
      <c r="B456" s="163"/>
      <c r="C456" s="49" t="s">
        <v>111</v>
      </c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</row>
    <row r="457" spans="1:27" ht="3.75" customHeight="1">
      <c r="B457" s="163"/>
      <c r="C457" s="2"/>
      <c r="D457" s="50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</row>
    <row r="458" spans="1:27" ht="15" customHeight="1">
      <c r="B458" s="163"/>
      <c r="C458" s="51" t="s">
        <v>112</v>
      </c>
      <c r="D458" s="52"/>
      <c r="E458" s="52"/>
      <c r="F458" s="52"/>
      <c r="G458" s="53"/>
      <c r="H458" s="47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</row>
    <row r="459" spans="1:27" ht="15" customHeight="1">
      <c r="B459" s="163"/>
      <c r="C459" s="54" t="s">
        <v>113</v>
      </c>
      <c r="D459" s="52"/>
      <c r="E459" s="52"/>
      <c r="F459" s="52"/>
      <c r="G459" s="53"/>
      <c r="H459" s="47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</row>
    <row r="460" spans="1:27" ht="15" customHeight="1">
      <c r="B460" s="163"/>
      <c r="C460" s="54" t="s">
        <v>513</v>
      </c>
      <c r="D460" s="52"/>
      <c r="E460" s="52"/>
      <c r="F460" s="52"/>
      <c r="G460" s="53"/>
      <c r="H460" s="47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</row>
    <row r="461" spans="1:27" ht="15" customHeight="1">
      <c r="B461" s="163"/>
      <c r="C461" s="54" t="s">
        <v>114</v>
      </c>
      <c r="D461" s="52"/>
      <c r="E461" s="52"/>
      <c r="F461" s="52"/>
      <c r="G461" s="53"/>
      <c r="H461" s="47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</row>
    <row r="462" spans="1:27" ht="15" customHeight="1">
      <c r="B462" s="163"/>
      <c r="C462" s="54" t="s">
        <v>514</v>
      </c>
      <c r="D462" s="52"/>
      <c r="E462" s="52"/>
      <c r="F462" s="52"/>
      <c r="G462" s="53"/>
      <c r="H462" s="47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</row>
    <row r="463" spans="1:27" ht="6" customHeight="1">
      <c r="B463" s="163"/>
      <c r="C463" s="54"/>
      <c r="D463" s="52"/>
      <c r="E463" s="52"/>
      <c r="F463" s="52"/>
      <c r="G463" s="53"/>
      <c r="H463" s="47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</row>
    <row r="464" spans="1:27" ht="15" customHeight="1">
      <c r="B464" s="163"/>
      <c r="C464" s="51" t="s">
        <v>91</v>
      </c>
      <c r="D464" s="52"/>
      <c r="E464" s="52"/>
      <c r="F464" s="52"/>
      <c r="G464" s="53"/>
      <c r="H464" s="47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</row>
    <row r="465" spans="2:27" ht="15" customHeight="1">
      <c r="B465" s="163"/>
      <c r="C465" s="54" t="s">
        <v>115</v>
      </c>
      <c r="D465" s="52"/>
      <c r="E465" s="52"/>
      <c r="F465" s="52"/>
      <c r="G465" s="53"/>
      <c r="H465" s="47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</row>
    <row r="466" spans="2:27" ht="15" customHeight="1">
      <c r="B466" s="163"/>
      <c r="C466" s="54" t="s">
        <v>116</v>
      </c>
      <c r="D466" s="52"/>
      <c r="E466" s="52"/>
      <c r="F466" s="52"/>
      <c r="G466" s="53"/>
      <c r="H466" s="47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</row>
    <row r="467" spans="2:27" ht="15" customHeight="1">
      <c r="C467" s="23"/>
    </row>
    <row r="468" spans="2:27" ht="15" customHeight="1">
      <c r="C468" s="51"/>
    </row>
    <row r="469" spans="2:27" ht="15" customHeight="1">
      <c r="C469" s="54"/>
    </row>
    <row r="470" spans="2:27" ht="15" customHeight="1">
      <c r="C470" s="23"/>
    </row>
    <row r="471" spans="2:27" ht="15" customHeight="1">
      <c r="C471" s="23"/>
    </row>
    <row r="472" spans="2:27" ht="15" customHeight="1">
      <c r="C472" s="23"/>
    </row>
    <row r="473" spans="2:27" ht="15" customHeight="1">
      <c r="C473" s="23"/>
    </row>
    <row r="474" spans="2:27" ht="15" customHeight="1">
      <c r="C474" s="23"/>
    </row>
    <row r="475" spans="2:27" ht="15" customHeight="1">
      <c r="C475" s="23"/>
    </row>
    <row r="476" spans="2:27" ht="15" customHeight="1">
      <c r="C476" s="23"/>
    </row>
    <row r="477" spans="2:27" ht="15" customHeight="1">
      <c r="C477" s="23"/>
    </row>
    <row r="478" spans="2:27" ht="15" customHeight="1">
      <c r="C478" s="23"/>
    </row>
    <row r="479" spans="2:27" ht="15" customHeight="1">
      <c r="C479" s="23"/>
    </row>
    <row r="480" spans="2:27" ht="15" customHeight="1">
      <c r="C480" s="23"/>
    </row>
    <row r="481" spans="3:3" ht="15" customHeight="1">
      <c r="C481" s="23"/>
    </row>
    <row r="482" spans="3:3" ht="15" customHeight="1">
      <c r="C482" s="23"/>
    </row>
    <row r="483" spans="3:3" ht="15" customHeight="1">
      <c r="C483" s="23"/>
    </row>
    <row r="484" spans="3:3" ht="15" customHeight="1">
      <c r="C484" s="23"/>
    </row>
    <row r="485" spans="3:3" ht="15" customHeight="1">
      <c r="C485" s="23"/>
    </row>
    <row r="486" spans="3:3" ht="15" customHeight="1">
      <c r="C486" s="23"/>
    </row>
    <row r="487" spans="3:3" ht="15" customHeight="1">
      <c r="C487" s="23"/>
    </row>
    <row r="488" spans="3:3" ht="15" customHeight="1">
      <c r="C488" s="23"/>
    </row>
    <row r="489" spans="3:3" ht="15" customHeight="1">
      <c r="C489" s="23"/>
    </row>
    <row r="490" spans="3:3" ht="15" customHeight="1">
      <c r="C490" s="23"/>
    </row>
    <row r="491" spans="3:3" ht="15" customHeight="1">
      <c r="C491" s="23"/>
    </row>
    <row r="492" spans="3:3" ht="15" customHeight="1">
      <c r="C492" s="23"/>
    </row>
    <row r="493" spans="3:3" ht="15" customHeight="1">
      <c r="C493" s="23"/>
    </row>
    <row r="494" spans="3:3" ht="15" customHeight="1">
      <c r="C494" s="23"/>
    </row>
    <row r="495" spans="3:3" ht="15" customHeight="1">
      <c r="C495" s="23"/>
    </row>
    <row r="496" spans="3:3" ht="15" customHeight="1">
      <c r="C496" s="23"/>
    </row>
    <row r="497" spans="3:3" ht="15" customHeight="1">
      <c r="C497" s="23"/>
    </row>
    <row r="498" spans="3:3" ht="15" customHeight="1">
      <c r="C498" s="23"/>
    </row>
    <row r="499" spans="3:3" ht="15" customHeight="1">
      <c r="C499" s="23"/>
    </row>
    <row r="500" spans="3:3" ht="15" customHeight="1">
      <c r="C500" s="23"/>
    </row>
    <row r="501" spans="3:3" ht="15" customHeight="1">
      <c r="C501" s="23"/>
    </row>
    <row r="502" spans="3:3" ht="15" customHeight="1">
      <c r="C502" s="23"/>
    </row>
    <row r="503" spans="3:3" ht="15" customHeight="1">
      <c r="C503" s="23"/>
    </row>
    <row r="504" spans="3:3" ht="15" customHeight="1">
      <c r="C504" s="23"/>
    </row>
    <row r="505" spans="3:3" ht="15" customHeight="1">
      <c r="C505" s="23"/>
    </row>
    <row r="506" spans="3:3" ht="15" customHeight="1">
      <c r="C506" s="23"/>
    </row>
    <row r="507" spans="3:3" ht="15" customHeight="1">
      <c r="C507" s="23"/>
    </row>
    <row r="508" spans="3:3" ht="15" customHeight="1">
      <c r="C508" s="23"/>
    </row>
    <row r="509" spans="3:3" ht="15" customHeight="1">
      <c r="C509" s="23"/>
    </row>
    <row r="510" spans="3:3" ht="15" customHeight="1">
      <c r="C510" s="23"/>
    </row>
    <row r="511" spans="3:3" ht="15" customHeight="1">
      <c r="C511" s="23"/>
    </row>
    <row r="512" spans="3:3" ht="15" customHeight="1">
      <c r="C512" s="23"/>
    </row>
    <row r="513" spans="3:3" ht="15" customHeight="1">
      <c r="C513" s="23"/>
    </row>
    <row r="514" spans="3:3" ht="15" customHeight="1">
      <c r="C514" s="23"/>
    </row>
    <row r="515" spans="3:3" ht="15" customHeight="1">
      <c r="C515" s="23"/>
    </row>
    <row r="516" spans="3:3" ht="15" customHeight="1">
      <c r="C516" s="23"/>
    </row>
    <row r="517" spans="3:3" ht="15" customHeight="1">
      <c r="C517" s="23"/>
    </row>
    <row r="518" spans="3:3" ht="15" customHeight="1">
      <c r="C518" s="23"/>
    </row>
    <row r="519" spans="3:3" ht="15" customHeight="1">
      <c r="C519" s="23"/>
    </row>
    <row r="520" spans="3:3" ht="15" customHeight="1">
      <c r="C520" s="23"/>
    </row>
    <row r="521" spans="3:3" ht="15" customHeight="1">
      <c r="C521" s="23"/>
    </row>
    <row r="522" spans="3:3" ht="15" customHeight="1">
      <c r="C522" s="23"/>
    </row>
    <row r="523" spans="3:3" ht="15" customHeight="1">
      <c r="C523" s="23"/>
    </row>
    <row r="524" spans="3:3" ht="15" customHeight="1">
      <c r="C524" s="23"/>
    </row>
    <row r="525" spans="3:3" ht="15" customHeight="1">
      <c r="C525" s="23"/>
    </row>
    <row r="526" spans="3:3" ht="15" customHeight="1">
      <c r="C526" s="23"/>
    </row>
    <row r="527" spans="3:3" ht="15" customHeight="1">
      <c r="C527" s="23"/>
    </row>
    <row r="528" spans="3:3" ht="15" customHeight="1">
      <c r="C528" s="23"/>
    </row>
    <row r="529" spans="3:3" ht="15" customHeight="1">
      <c r="C529" s="23"/>
    </row>
    <row r="530" spans="3:3" ht="15" customHeight="1">
      <c r="C530" s="23"/>
    </row>
    <row r="531" spans="3:3" ht="15" customHeight="1">
      <c r="C531" s="23"/>
    </row>
    <row r="532" spans="3:3" ht="15" customHeight="1">
      <c r="C532" s="23"/>
    </row>
    <row r="533" spans="3:3" ht="15" customHeight="1">
      <c r="C533" s="23"/>
    </row>
    <row r="534" spans="3:3" ht="15" customHeight="1">
      <c r="C534" s="23"/>
    </row>
    <row r="535" spans="3:3" ht="15" customHeight="1">
      <c r="C535" s="23"/>
    </row>
    <row r="536" spans="3:3" ht="15" customHeight="1">
      <c r="C536" s="23"/>
    </row>
    <row r="537" spans="3:3" ht="15" customHeight="1">
      <c r="C537" s="23"/>
    </row>
    <row r="538" spans="3:3" ht="15" customHeight="1">
      <c r="C538" s="23"/>
    </row>
    <row r="539" spans="3:3" ht="15" customHeight="1">
      <c r="C539" s="23"/>
    </row>
    <row r="540" spans="3:3" ht="15" customHeight="1">
      <c r="C540" s="23"/>
    </row>
    <row r="541" spans="3:3" ht="15" customHeight="1">
      <c r="C541" s="23"/>
    </row>
    <row r="542" spans="3:3" ht="15" customHeight="1">
      <c r="C542" s="23"/>
    </row>
    <row r="543" spans="3:3" ht="15" customHeight="1">
      <c r="C543" s="23"/>
    </row>
    <row r="544" spans="3:3" ht="15" customHeight="1">
      <c r="C544" s="23"/>
    </row>
    <row r="545" spans="3:3" ht="15" customHeight="1">
      <c r="C545" s="23"/>
    </row>
    <row r="546" spans="3:3" ht="15" customHeight="1">
      <c r="C546" s="23"/>
    </row>
    <row r="547" spans="3:3" ht="15" customHeight="1">
      <c r="C547" s="23"/>
    </row>
    <row r="548" spans="3:3" ht="15" customHeight="1">
      <c r="C548" s="23"/>
    </row>
    <row r="549" spans="3:3" ht="15" customHeight="1">
      <c r="C549" s="23"/>
    </row>
    <row r="550" spans="3:3" ht="15" customHeight="1">
      <c r="C550" s="23"/>
    </row>
    <row r="551" spans="3:3" ht="15" customHeight="1">
      <c r="C551" s="23"/>
    </row>
    <row r="552" spans="3:3" ht="15" customHeight="1">
      <c r="C552" s="23"/>
    </row>
    <row r="553" spans="3:3" ht="15" customHeight="1">
      <c r="C553" s="23"/>
    </row>
    <row r="554" spans="3:3" ht="15" customHeight="1">
      <c r="C554" s="23"/>
    </row>
    <row r="555" spans="3:3" ht="15" customHeight="1">
      <c r="C555" s="23"/>
    </row>
    <row r="556" spans="3:3" ht="15" customHeight="1">
      <c r="C556" s="23"/>
    </row>
    <row r="557" spans="3:3" ht="15" customHeight="1">
      <c r="C557" s="23"/>
    </row>
    <row r="558" spans="3:3" ht="15" customHeight="1">
      <c r="C558" s="23"/>
    </row>
    <row r="559" spans="3:3" ht="15" customHeight="1">
      <c r="C559" s="23"/>
    </row>
    <row r="560" spans="3:3" ht="15" customHeight="1">
      <c r="C560" s="23"/>
    </row>
    <row r="561" spans="3:3" ht="15" customHeight="1">
      <c r="C561" s="23"/>
    </row>
    <row r="562" spans="3:3" ht="15" customHeight="1">
      <c r="C562" s="23"/>
    </row>
    <row r="563" spans="3:3" ht="15" customHeight="1">
      <c r="C563" s="23"/>
    </row>
    <row r="564" spans="3:3" ht="15" customHeight="1">
      <c r="C564" s="23"/>
    </row>
    <row r="565" spans="3:3" ht="15" customHeight="1">
      <c r="C565" s="23"/>
    </row>
    <row r="566" spans="3:3" ht="15" customHeight="1">
      <c r="C566" s="23"/>
    </row>
    <row r="567" spans="3:3" ht="15" customHeight="1">
      <c r="C567" s="23"/>
    </row>
    <row r="568" spans="3:3" ht="15" customHeight="1">
      <c r="C568" s="23"/>
    </row>
    <row r="569" spans="3:3" ht="15" customHeight="1">
      <c r="C569" s="23"/>
    </row>
    <row r="570" spans="3:3" ht="15" customHeight="1">
      <c r="C570" s="23"/>
    </row>
    <row r="571" spans="3:3" ht="15" customHeight="1">
      <c r="C571" s="23"/>
    </row>
    <row r="572" spans="3:3" ht="15" customHeight="1">
      <c r="C572" s="23"/>
    </row>
    <row r="573" spans="3:3" ht="15" customHeight="1">
      <c r="C573" s="23"/>
    </row>
    <row r="574" spans="3:3" ht="15" customHeight="1">
      <c r="C574" s="23"/>
    </row>
    <row r="575" spans="3:3" ht="15" customHeight="1">
      <c r="C575" s="23"/>
    </row>
    <row r="576" spans="3:3" ht="15" customHeight="1">
      <c r="C576" s="23"/>
    </row>
    <row r="577" spans="3:3" ht="15" customHeight="1">
      <c r="C577" s="23"/>
    </row>
    <row r="578" spans="3:3" ht="15" customHeight="1">
      <c r="C578" s="23"/>
    </row>
    <row r="579" spans="3:3" ht="15" customHeight="1">
      <c r="C579" s="23"/>
    </row>
    <row r="580" spans="3:3" ht="15" customHeight="1">
      <c r="C580" s="23"/>
    </row>
    <row r="581" spans="3:3" ht="15" customHeight="1">
      <c r="C581" s="23"/>
    </row>
    <row r="582" spans="3:3" ht="15" customHeight="1">
      <c r="C582" s="23"/>
    </row>
    <row r="583" spans="3:3" ht="15" customHeight="1">
      <c r="C583" s="23"/>
    </row>
    <row r="584" spans="3:3" ht="15" customHeight="1">
      <c r="C584" s="23"/>
    </row>
    <row r="585" spans="3:3" ht="15" customHeight="1">
      <c r="C585" s="23"/>
    </row>
    <row r="586" spans="3:3" ht="15" customHeight="1">
      <c r="C586" s="23"/>
    </row>
    <row r="587" spans="3:3" ht="15" customHeight="1">
      <c r="C587" s="23"/>
    </row>
    <row r="588" spans="3:3" ht="15" customHeight="1">
      <c r="C588" s="23"/>
    </row>
    <row r="589" spans="3:3" ht="15" customHeight="1">
      <c r="C589" s="23"/>
    </row>
    <row r="590" spans="3:3" ht="15" customHeight="1">
      <c r="C590" s="23"/>
    </row>
    <row r="591" spans="3:3" ht="15" customHeight="1">
      <c r="C591" s="23"/>
    </row>
    <row r="592" spans="3:3" ht="15" customHeight="1">
      <c r="C592" s="23"/>
    </row>
    <row r="593" spans="3:3" ht="15" customHeight="1">
      <c r="C593" s="23"/>
    </row>
    <row r="594" spans="3:3" ht="15" customHeight="1">
      <c r="C594" s="23"/>
    </row>
    <row r="595" spans="3:3" ht="15" customHeight="1">
      <c r="C595" s="23"/>
    </row>
    <row r="596" spans="3:3" ht="15" customHeight="1">
      <c r="C596" s="23"/>
    </row>
    <row r="597" spans="3:3" ht="15" customHeight="1">
      <c r="C597" s="23"/>
    </row>
    <row r="598" spans="3:3" ht="15" customHeight="1">
      <c r="C598" s="23"/>
    </row>
    <row r="599" spans="3:3" ht="15" customHeight="1">
      <c r="C599" s="23"/>
    </row>
    <row r="600" spans="3:3" ht="15" customHeight="1">
      <c r="C600" s="23"/>
    </row>
    <row r="601" spans="3:3" ht="15" customHeight="1">
      <c r="C601" s="23"/>
    </row>
    <row r="602" spans="3:3" ht="15" customHeight="1">
      <c r="C602" s="23"/>
    </row>
    <row r="603" spans="3:3" ht="15" customHeight="1">
      <c r="C603" s="23"/>
    </row>
    <row r="604" spans="3:3" ht="15" customHeight="1">
      <c r="C604" s="23"/>
    </row>
    <row r="605" spans="3:3" ht="15" customHeight="1">
      <c r="C605" s="23"/>
    </row>
    <row r="606" spans="3:3" ht="15" customHeight="1">
      <c r="C606" s="23"/>
    </row>
    <row r="607" spans="3:3" ht="15" customHeight="1">
      <c r="C607" s="23"/>
    </row>
    <row r="608" spans="3:3" ht="15" customHeight="1">
      <c r="C608" s="23"/>
    </row>
    <row r="609" spans="3:3" ht="15" customHeight="1">
      <c r="C609" s="23"/>
    </row>
    <row r="610" spans="3:3" ht="15" customHeight="1">
      <c r="C610" s="23"/>
    </row>
    <row r="611" spans="3:3" ht="15" customHeight="1">
      <c r="C611" s="23"/>
    </row>
    <row r="612" spans="3:3" ht="15" customHeight="1">
      <c r="C612" s="23"/>
    </row>
    <row r="613" spans="3:3" ht="15" customHeight="1">
      <c r="C613" s="23"/>
    </row>
    <row r="614" spans="3:3" ht="15" customHeight="1">
      <c r="C614" s="23"/>
    </row>
    <row r="615" spans="3:3" ht="15" customHeight="1">
      <c r="C615" s="23"/>
    </row>
    <row r="616" spans="3:3" ht="15" customHeight="1">
      <c r="C616" s="23"/>
    </row>
    <row r="617" spans="3:3" ht="15" customHeight="1">
      <c r="C617" s="23"/>
    </row>
    <row r="618" spans="3:3" ht="15" customHeight="1">
      <c r="C618" s="23"/>
    </row>
    <row r="619" spans="3:3" ht="15" customHeight="1">
      <c r="C619" s="23"/>
    </row>
    <row r="620" spans="3:3" ht="15" customHeight="1">
      <c r="C620" s="23"/>
    </row>
    <row r="621" spans="3:3" ht="15" customHeight="1">
      <c r="C621" s="23"/>
    </row>
    <row r="622" spans="3:3" ht="15" customHeight="1">
      <c r="C622" s="23"/>
    </row>
    <row r="623" spans="3:3" ht="15" customHeight="1">
      <c r="C623" s="23"/>
    </row>
    <row r="624" spans="3:3" ht="15" customHeight="1">
      <c r="C624" s="23"/>
    </row>
    <row r="625" spans="3:3" ht="15" customHeight="1">
      <c r="C625" s="23"/>
    </row>
    <row r="626" spans="3:3" ht="15" customHeight="1">
      <c r="C626" s="23"/>
    </row>
    <row r="627" spans="3:3" ht="15" customHeight="1">
      <c r="C627" s="23"/>
    </row>
    <row r="628" spans="3:3" ht="15" customHeight="1">
      <c r="C628" s="23"/>
    </row>
    <row r="629" spans="3:3" ht="15" customHeight="1">
      <c r="C629" s="23"/>
    </row>
    <row r="630" spans="3:3" ht="15" customHeight="1">
      <c r="C630" s="23"/>
    </row>
    <row r="631" spans="3:3" ht="15" customHeight="1">
      <c r="C631" s="23"/>
    </row>
    <row r="632" spans="3:3" ht="15" customHeight="1">
      <c r="C632" s="23"/>
    </row>
    <row r="633" spans="3:3" ht="15" customHeight="1">
      <c r="C633" s="23"/>
    </row>
    <row r="634" spans="3:3" ht="15" customHeight="1">
      <c r="C634" s="23"/>
    </row>
    <row r="635" spans="3:3" ht="15" customHeight="1">
      <c r="C635" s="23"/>
    </row>
    <row r="636" spans="3:3" ht="15" customHeight="1">
      <c r="C636" s="23"/>
    </row>
    <row r="637" spans="3:3" ht="15" customHeight="1">
      <c r="C637" s="23"/>
    </row>
    <row r="638" spans="3:3" ht="15" customHeight="1">
      <c r="C638" s="23"/>
    </row>
    <row r="639" spans="3:3" ht="15" customHeight="1">
      <c r="C639" s="23"/>
    </row>
    <row r="640" spans="3:3" ht="15" customHeight="1">
      <c r="C640" s="23"/>
    </row>
    <row r="641" spans="3:3" ht="15" customHeight="1">
      <c r="C641" s="23"/>
    </row>
    <row r="642" spans="3:3" ht="15" customHeight="1">
      <c r="C642" s="23"/>
    </row>
    <row r="643" spans="3:3" ht="15" customHeight="1">
      <c r="C643" s="23"/>
    </row>
    <row r="644" spans="3:3" ht="15" customHeight="1">
      <c r="C644" s="23"/>
    </row>
    <row r="645" spans="3:3" ht="15" customHeight="1">
      <c r="C645" s="23"/>
    </row>
    <row r="646" spans="3:3" ht="15" customHeight="1">
      <c r="C646" s="23"/>
    </row>
    <row r="647" spans="3:3" ht="15" customHeight="1">
      <c r="C647" s="23"/>
    </row>
    <row r="648" spans="3:3" ht="15" customHeight="1">
      <c r="C648" s="23"/>
    </row>
    <row r="649" spans="3:3" ht="15" customHeight="1">
      <c r="C649" s="23"/>
    </row>
    <row r="650" spans="3:3" ht="15" customHeight="1">
      <c r="C650" s="23"/>
    </row>
    <row r="651" spans="3:3" ht="15" customHeight="1">
      <c r="C651" s="23"/>
    </row>
    <row r="652" spans="3:3" ht="15" customHeight="1">
      <c r="C652" s="23"/>
    </row>
    <row r="653" spans="3:3" ht="15" customHeight="1">
      <c r="C653" s="23"/>
    </row>
    <row r="654" spans="3:3" ht="15" customHeight="1">
      <c r="C654" s="23"/>
    </row>
    <row r="655" spans="3:3" ht="15" customHeight="1">
      <c r="C655" s="23"/>
    </row>
    <row r="656" spans="3:3" ht="15" customHeight="1">
      <c r="C656" s="23"/>
    </row>
    <row r="657" spans="3:3" ht="15" customHeight="1">
      <c r="C657" s="23"/>
    </row>
    <row r="658" spans="3:3" ht="15" customHeight="1">
      <c r="C658" s="23"/>
    </row>
    <row r="659" spans="3:3" ht="15" customHeight="1">
      <c r="C659" s="23"/>
    </row>
    <row r="660" spans="3:3" ht="15" customHeight="1">
      <c r="C660" s="23"/>
    </row>
    <row r="661" spans="3:3" ht="15" customHeight="1">
      <c r="C661" s="23"/>
    </row>
    <row r="662" spans="3:3" ht="15" customHeight="1">
      <c r="C662" s="23"/>
    </row>
    <row r="663" spans="3:3" ht="15" customHeight="1">
      <c r="C663" s="23"/>
    </row>
    <row r="664" spans="3:3" ht="15" customHeight="1">
      <c r="C664" s="23"/>
    </row>
    <row r="665" spans="3:3" ht="15" customHeight="1">
      <c r="C665" s="23"/>
    </row>
    <row r="666" spans="3:3" ht="15" customHeight="1">
      <c r="C666" s="23"/>
    </row>
    <row r="667" spans="3:3" ht="15" customHeight="1">
      <c r="C667" s="23"/>
    </row>
    <row r="668" spans="3:3" ht="15" customHeight="1">
      <c r="C668" s="23"/>
    </row>
    <row r="669" spans="3:3" ht="15" customHeight="1">
      <c r="C669" s="23"/>
    </row>
    <row r="670" spans="3:3" ht="15" customHeight="1">
      <c r="C670" s="23"/>
    </row>
    <row r="671" spans="3:3" ht="15" customHeight="1">
      <c r="C671" s="23"/>
    </row>
    <row r="672" spans="3:3" ht="15" customHeight="1">
      <c r="C672" s="23"/>
    </row>
    <row r="673" spans="3:3" ht="15" customHeight="1">
      <c r="C673" s="23"/>
    </row>
    <row r="674" spans="3:3" ht="15" customHeight="1">
      <c r="C674" s="23"/>
    </row>
    <row r="675" spans="3:3" ht="15" customHeight="1">
      <c r="C675" s="23"/>
    </row>
    <row r="676" spans="3:3" ht="15" customHeight="1">
      <c r="C676" s="23"/>
    </row>
    <row r="677" spans="3:3" ht="15" customHeight="1">
      <c r="C677" s="23"/>
    </row>
    <row r="678" spans="3:3" ht="15" customHeight="1">
      <c r="C678" s="23"/>
    </row>
    <row r="679" spans="3:3" ht="15" customHeight="1">
      <c r="C679" s="23"/>
    </row>
    <row r="680" spans="3:3" ht="15" customHeight="1">
      <c r="C680" s="23"/>
    </row>
    <row r="681" spans="3:3" ht="15" customHeight="1">
      <c r="C681" s="23"/>
    </row>
    <row r="682" spans="3:3" ht="15" customHeight="1">
      <c r="C682" s="23"/>
    </row>
    <row r="683" spans="3:3" ht="15" customHeight="1">
      <c r="C683" s="23"/>
    </row>
    <row r="684" spans="3:3" ht="15" customHeight="1">
      <c r="C684" s="23"/>
    </row>
    <row r="685" spans="3:3" ht="15" customHeight="1">
      <c r="C685" s="23"/>
    </row>
    <row r="686" spans="3:3" ht="15" customHeight="1">
      <c r="C686" s="23"/>
    </row>
    <row r="687" spans="3:3" ht="15" customHeight="1">
      <c r="C687" s="23"/>
    </row>
    <row r="688" spans="3:3" ht="15" customHeight="1">
      <c r="C688" s="23"/>
    </row>
    <row r="689" spans="3:3" ht="15" customHeight="1">
      <c r="C689" s="23"/>
    </row>
    <row r="690" spans="3:3" ht="15" customHeight="1">
      <c r="C690" s="23"/>
    </row>
    <row r="691" spans="3:3" ht="15" customHeight="1">
      <c r="C691" s="23"/>
    </row>
    <row r="692" spans="3:3" ht="15" customHeight="1">
      <c r="C692" s="23"/>
    </row>
    <row r="693" spans="3:3" ht="15" customHeight="1">
      <c r="C693" s="23"/>
    </row>
    <row r="694" spans="3:3" ht="15" customHeight="1">
      <c r="C694" s="23"/>
    </row>
    <row r="695" spans="3:3" ht="15" customHeight="1">
      <c r="C695" s="23"/>
    </row>
    <row r="696" spans="3:3" ht="15" customHeight="1">
      <c r="C696" s="23"/>
    </row>
    <row r="697" spans="3:3" ht="15" customHeight="1">
      <c r="C697" s="23"/>
    </row>
    <row r="698" spans="3:3" ht="15" customHeight="1">
      <c r="C698" s="23"/>
    </row>
    <row r="699" spans="3:3" ht="15" customHeight="1">
      <c r="C699" s="23"/>
    </row>
    <row r="700" spans="3:3" ht="15" customHeight="1">
      <c r="C700" s="23"/>
    </row>
    <row r="701" spans="3:3" ht="15" customHeight="1">
      <c r="C701" s="23"/>
    </row>
    <row r="702" spans="3:3" ht="15" customHeight="1">
      <c r="C702" s="23"/>
    </row>
    <row r="703" spans="3:3" ht="15" customHeight="1">
      <c r="C703" s="23"/>
    </row>
    <row r="704" spans="3:3" ht="15" customHeight="1">
      <c r="C704" s="23"/>
    </row>
    <row r="705" spans="3:3" ht="15" customHeight="1">
      <c r="C705" s="23"/>
    </row>
    <row r="706" spans="3:3" ht="15" customHeight="1">
      <c r="C706" s="23"/>
    </row>
    <row r="707" spans="3:3" ht="15" customHeight="1">
      <c r="C707" s="23"/>
    </row>
    <row r="708" spans="3:3" ht="15" customHeight="1">
      <c r="C708" s="23"/>
    </row>
    <row r="709" spans="3:3" ht="15" customHeight="1">
      <c r="C709" s="23"/>
    </row>
    <row r="710" spans="3:3" ht="15" customHeight="1">
      <c r="C710" s="23"/>
    </row>
    <row r="711" spans="3:3" ht="15" customHeight="1">
      <c r="C711" s="23"/>
    </row>
    <row r="712" spans="3:3" ht="15" customHeight="1">
      <c r="C712" s="23"/>
    </row>
    <row r="713" spans="3:3" ht="15" customHeight="1">
      <c r="C713" s="23"/>
    </row>
    <row r="714" spans="3:3" ht="15" customHeight="1">
      <c r="C714" s="23"/>
    </row>
    <row r="715" spans="3:3" ht="15" customHeight="1">
      <c r="C715" s="23"/>
    </row>
    <row r="716" spans="3:3" ht="15" customHeight="1">
      <c r="C716" s="23"/>
    </row>
    <row r="717" spans="3:3" ht="15" customHeight="1">
      <c r="C717" s="23"/>
    </row>
    <row r="718" spans="3:3" ht="15" customHeight="1">
      <c r="C718" s="23"/>
    </row>
    <row r="719" spans="3:3" ht="15" customHeight="1">
      <c r="C719" s="23"/>
    </row>
    <row r="720" spans="3:3" ht="15" customHeight="1">
      <c r="C720" s="23"/>
    </row>
    <row r="721" spans="3:3" ht="15" customHeight="1">
      <c r="C721" s="23"/>
    </row>
    <row r="722" spans="3:3" ht="15" customHeight="1">
      <c r="C722" s="23"/>
    </row>
    <row r="723" spans="3:3" ht="15" customHeight="1">
      <c r="C723" s="23"/>
    </row>
    <row r="724" spans="3:3" ht="15" customHeight="1">
      <c r="C724" s="23"/>
    </row>
    <row r="725" spans="3:3" ht="15" customHeight="1">
      <c r="C725" s="23"/>
    </row>
    <row r="726" spans="3:3" ht="15" customHeight="1">
      <c r="C726" s="23"/>
    </row>
    <row r="727" spans="3:3" ht="15" customHeight="1">
      <c r="C727" s="23"/>
    </row>
    <row r="728" spans="3:3" ht="15" customHeight="1">
      <c r="C728" s="23"/>
    </row>
    <row r="729" spans="3:3" ht="15" customHeight="1">
      <c r="C729" s="23"/>
    </row>
    <row r="730" spans="3:3" ht="15" customHeight="1">
      <c r="C730" s="23"/>
    </row>
    <row r="731" spans="3:3" ht="15" customHeight="1">
      <c r="C731" s="23"/>
    </row>
    <row r="732" spans="3:3" ht="15" customHeight="1">
      <c r="C732" s="23"/>
    </row>
    <row r="733" spans="3:3" ht="15" customHeight="1">
      <c r="C733" s="23"/>
    </row>
    <row r="734" spans="3:3" ht="15" customHeight="1">
      <c r="C734" s="23"/>
    </row>
    <row r="735" spans="3:3" ht="15" customHeight="1">
      <c r="C735" s="23"/>
    </row>
    <row r="736" spans="3:3" ht="15" customHeight="1">
      <c r="C736" s="23"/>
    </row>
    <row r="737" spans="3:3" ht="15" customHeight="1">
      <c r="C737" s="23"/>
    </row>
    <row r="738" spans="3:3" ht="15" customHeight="1">
      <c r="C738" s="23"/>
    </row>
    <row r="739" spans="3:3" ht="15" customHeight="1">
      <c r="C739" s="23"/>
    </row>
    <row r="740" spans="3:3" ht="15" customHeight="1">
      <c r="C740" s="23"/>
    </row>
    <row r="741" spans="3:3" ht="15" customHeight="1">
      <c r="C741" s="23"/>
    </row>
    <row r="742" spans="3:3" ht="15" customHeight="1">
      <c r="C742" s="23"/>
    </row>
    <row r="743" spans="3:3" ht="15" customHeight="1">
      <c r="C743" s="23"/>
    </row>
    <row r="744" spans="3:3" ht="15" customHeight="1">
      <c r="C744" s="23"/>
    </row>
    <row r="745" spans="3:3" ht="15" customHeight="1">
      <c r="C745" s="23"/>
    </row>
    <row r="746" spans="3:3" ht="15" customHeight="1">
      <c r="C746" s="23"/>
    </row>
    <row r="747" spans="3:3" ht="15" customHeight="1">
      <c r="C747" s="23"/>
    </row>
    <row r="748" spans="3:3" ht="15" customHeight="1">
      <c r="C748" s="23"/>
    </row>
    <row r="749" spans="3:3" ht="15" customHeight="1">
      <c r="C749" s="23"/>
    </row>
    <row r="750" spans="3:3" ht="15" customHeight="1">
      <c r="C750" s="23"/>
    </row>
    <row r="751" spans="3:3" ht="15" customHeight="1">
      <c r="C751" s="23"/>
    </row>
    <row r="752" spans="3:3" ht="15" customHeight="1">
      <c r="C752" s="23"/>
    </row>
    <row r="753" spans="3:3" ht="15" customHeight="1">
      <c r="C753" s="23"/>
    </row>
    <row r="754" spans="3:3" ht="15" customHeight="1">
      <c r="C754" s="23"/>
    </row>
    <row r="755" spans="3:3" ht="15" customHeight="1">
      <c r="C755" s="23"/>
    </row>
    <row r="756" spans="3:3" ht="15" customHeight="1">
      <c r="C756" s="23"/>
    </row>
    <row r="757" spans="3:3" ht="15" customHeight="1">
      <c r="C757" s="23"/>
    </row>
    <row r="758" spans="3:3" ht="15" customHeight="1">
      <c r="C758" s="23"/>
    </row>
    <row r="759" spans="3:3" ht="15" customHeight="1">
      <c r="C759" s="23"/>
    </row>
    <row r="760" spans="3:3" ht="15" customHeight="1">
      <c r="C760" s="23"/>
    </row>
    <row r="761" spans="3:3" ht="15" customHeight="1">
      <c r="C761" s="23"/>
    </row>
    <row r="762" spans="3:3" ht="15" customHeight="1">
      <c r="C762" s="23"/>
    </row>
    <row r="763" spans="3:3" ht="15" customHeight="1">
      <c r="C763" s="23"/>
    </row>
    <row r="764" spans="3:3" ht="15" customHeight="1">
      <c r="C764" s="23"/>
    </row>
    <row r="765" spans="3:3" ht="15" customHeight="1">
      <c r="C765" s="23"/>
    </row>
    <row r="766" spans="3:3" ht="15" customHeight="1">
      <c r="C766" s="23"/>
    </row>
    <row r="767" spans="3:3" ht="15" customHeight="1">
      <c r="C767" s="23"/>
    </row>
    <row r="768" spans="3:3" ht="15" customHeight="1">
      <c r="C768" s="23"/>
    </row>
    <row r="769" spans="3:3" ht="15" customHeight="1">
      <c r="C769" s="23"/>
    </row>
    <row r="770" spans="3:3" ht="15" customHeight="1">
      <c r="C770" s="23"/>
    </row>
    <row r="771" spans="3:3" ht="15" customHeight="1">
      <c r="C771" s="23"/>
    </row>
    <row r="772" spans="3:3" ht="15" customHeight="1">
      <c r="C772" s="23"/>
    </row>
    <row r="773" spans="3:3" ht="15" customHeight="1">
      <c r="C773" s="23"/>
    </row>
    <row r="774" spans="3:3" ht="15" customHeight="1">
      <c r="C774" s="23"/>
    </row>
    <row r="775" spans="3:3" ht="15" customHeight="1">
      <c r="C775" s="23"/>
    </row>
    <row r="776" spans="3:3" ht="15" customHeight="1">
      <c r="C776" s="23"/>
    </row>
    <row r="777" spans="3:3" ht="15" customHeight="1">
      <c r="C777" s="23"/>
    </row>
    <row r="778" spans="3:3" ht="15" customHeight="1">
      <c r="C778" s="23"/>
    </row>
    <row r="779" spans="3:3" ht="15" customHeight="1">
      <c r="C779" s="23"/>
    </row>
    <row r="780" spans="3:3" ht="15" customHeight="1">
      <c r="C780" s="23"/>
    </row>
    <row r="781" spans="3:3" ht="15" customHeight="1">
      <c r="C781" s="23"/>
    </row>
    <row r="782" spans="3:3" ht="15" customHeight="1">
      <c r="C782" s="23"/>
    </row>
    <row r="783" spans="3:3" ht="15" customHeight="1">
      <c r="C783" s="23"/>
    </row>
    <row r="784" spans="3:3" ht="15" customHeight="1">
      <c r="C784" s="23"/>
    </row>
    <row r="785" spans="3:3" ht="15" customHeight="1">
      <c r="C785" s="23"/>
    </row>
    <row r="786" spans="3:3" ht="15" customHeight="1">
      <c r="C786" s="23"/>
    </row>
    <row r="787" spans="3:3" ht="15" customHeight="1">
      <c r="C787" s="23"/>
    </row>
    <row r="788" spans="3:3" ht="15" customHeight="1">
      <c r="C788" s="23"/>
    </row>
    <row r="789" spans="3:3" ht="15" customHeight="1">
      <c r="C789" s="23"/>
    </row>
    <row r="790" spans="3:3" ht="15" customHeight="1">
      <c r="C790" s="23"/>
    </row>
    <row r="791" spans="3:3" ht="15" customHeight="1">
      <c r="C791" s="23"/>
    </row>
    <row r="792" spans="3:3" ht="15" customHeight="1">
      <c r="C792" s="23"/>
    </row>
    <row r="793" spans="3:3" ht="15" customHeight="1">
      <c r="C793" s="23"/>
    </row>
    <row r="794" spans="3:3" ht="15" customHeight="1">
      <c r="C794" s="23"/>
    </row>
    <row r="795" spans="3:3" ht="15" customHeight="1">
      <c r="C795" s="23"/>
    </row>
    <row r="796" spans="3:3" ht="15" customHeight="1">
      <c r="C796" s="23"/>
    </row>
    <row r="797" spans="3:3" ht="15" customHeight="1">
      <c r="C797" s="23"/>
    </row>
    <row r="798" spans="3:3" ht="15" customHeight="1">
      <c r="C798" s="23"/>
    </row>
    <row r="799" spans="3:3" ht="15" customHeight="1">
      <c r="C799" s="23"/>
    </row>
    <row r="800" spans="3:3" ht="15" customHeight="1">
      <c r="C800" s="23"/>
    </row>
    <row r="801" spans="3:3" ht="15" customHeight="1">
      <c r="C801" s="23"/>
    </row>
    <row r="802" spans="3:3" ht="15" customHeight="1">
      <c r="C802" s="23"/>
    </row>
    <row r="803" spans="3:3" ht="15" customHeight="1">
      <c r="C803" s="23"/>
    </row>
    <row r="804" spans="3:3" ht="15" customHeight="1">
      <c r="C804" s="23"/>
    </row>
    <row r="805" spans="3:3" ht="15" customHeight="1">
      <c r="C805" s="23"/>
    </row>
    <row r="806" spans="3:3" ht="15" customHeight="1">
      <c r="C806" s="23"/>
    </row>
    <row r="807" spans="3:3" ht="15" customHeight="1">
      <c r="C807" s="23"/>
    </row>
    <row r="808" spans="3:3" ht="15" customHeight="1">
      <c r="C808" s="23"/>
    </row>
    <row r="809" spans="3:3" ht="15" customHeight="1">
      <c r="C809" s="23"/>
    </row>
    <row r="810" spans="3:3" ht="15" customHeight="1">
      <c r="C810" s="23"/>
    </row>
    <row r="811" spans="3:3" ht="15" customHeight="1">
      <c r="C811" s="23"/>
    </row>
    <row r="812" spans="3:3" ht="15" customHeight="1">
      <c r="C812" s="23"/>
    </row>
    <row r="813" spans="3:3" ht="15" customHeight="1">
      <c r="C813" s="23"/>
    </row>
    <row r="814" spans="3:3" ht="15" customHeight="1">
      <c r="C814" s="23"/>
    </row>
    <row r="815" spans="3:3" ht="15" customHeight="1">
      <c r="C815" s="23"/>
    </row>
    <row r="816" spans="3:3" ht="15" customHeight="1">
      <c r="C816" s="23"/>
    </row>
    <row r="817" spans="3:3" ht="15" customHeight="1">
      <c r="C817" s="23"/>
    </row>
    <row r="818" spans="3:3" ht="15" customHeight="1">
      <c r="C818" s="23"/>
    </row>
    <row r="819" spans="3:3" ht="15" customHeight="1">
      <c r="C819" s="23"/>
    </row>
    <row r="820" spans="3:3" ht="15" customHeight="1">
      <c r="C820" s="23"/>
    </row>
    <row r="821" spans="3:3" ht="15" customHeight="1">
      <c r="C821" s="23"/>
    </row>
    <row r="822" spans="3:3" ht="15" customHeight="1">
      <c r="C822" s="23"/>
    </row>
    <row r="823" spans="3:3" ht="15" customHeight="1">
      <c r="C823" s="23"/>
    </row>
    <row r="824" spans="3:3" ht="15" customHeight="1">
      <c r="C824" s="23"/>
    </row>
    <row r="825" spans="3:3" ht="15" customHeight="1">
      <c r="C825" s="23"/>
    </row>
    <row r="826" spans="3:3" ht="15" customHeight="1">
      <c r="C826" s="23"/>
    </row>
    <row r="827" spans="3:3" ht="15" customHeight="1">
      <c r="C827" s="23"/>
    </row>
    <row r="828" spans="3:3" ht="15" customHeight="1">
      <c r="C828" s="23"/>
    </row>
    <row r="829" spans="3:3" ht="15" customHeight="1">
      <c r="C829" s="23"/>
    </row>
    <row r="830" spans="3:3" ht="15" customHeight="1">
      <c r="C830" s="23"/>
    </row>
    <row r="831" spans="3:3" ht="15" customHeight="1">
      <c r="C831" s="23"/>
    </row>
    <row r="832" spans="3:3" ht="15" customHeight="1">
      <c r="C832" s="23"/>
    </row>
    <row r="833" spans="3:3" ht="15" customHeight="1">
      <c r="C833" s="23"/>
    </row>
    <row r="834" spans="3:3" ht="15" customHeight="1">
      <c r="C834" s="23"/>
    </row>
    <row r="835" spans="3:3" ht="15" customHeight="1">
      <c r="C835" s="23"/>
    </row>
    <row r="836" spans="3:3" ht="15" customHeight="1">
      <c r="C836" s="23"/>
    </row>
    <row r="837" spans="3:3" ht="15" customHeight="1">
      <c r="C837" s="23"/>
    </row>
    <row r="838" spans="3:3" ht="15" customHeight="1">
      <c r="C838" s="23"/>
    </row>
    <row r="839" spans="3:3" ht="15" customHeight="1">
      <c r="C839" s="23"/>
    </row>
    <row r="840" spans="3:3" ht="15" customHeight="1">
      <c r="C840" s="23"/>
    </row>
    <row r="841" spans="3:3" ht="15" customHeight="1">
      <c r="C841" s="23"/>
    </row>
    <row r="842" spans="3:3" ht="15" customHeight="1">
      <c r="C842" s="23"/>
    </row>
  </sheetData>
  <mergeCells count="1">
    <mergeCell ref="G1:H4"/>
  </mergeCells>
  <pageMargins left="0.35433070866141736" right="0.35433070866141736" top="0.98425196850393704" bottom="0.98425196850393704" header="0.51181102362204722" footer="0.51181102362204722"/>
  <pageSetup paperSize="8" scale="55" orientation="landscape" r:id="rId1"/>
  <headerFooter alignWithMargins="0">
    <oddFooter>&amp;C&amp;A&amp;RPage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1">
    <outlinePr summaryBelow="0"/>
  </sheetPr>
  <dimension ref="A1:AC840"/>
  <sheetViews>
    <sheetView showGridLines="0" topLeftCell="D1" zoomScale="85" zoomScaleNormal="85" workbookViewId="0">
      <pane xSplit="2" ySplit="7" topLeftCell="I8" activePane="bottomRight" state="frozen"/>
      <selection activeCell="D1" sqref="D1"/>
      <selection pane="topRight" activeCell="F1" sqref="F1"/>
      <selection pane="bottomLeft" activeCell="D8" sqref="D8"/>
      <selection pane="bottomRight" activeCell="D1" sqref="D1"/>
    </sheetView>
  </sheetViews>
  <sheetFormatPr defaultColWidth="12.7109375" defaultRowHeight="15" customHeight="1" outlineLevelRow="2"/>
  <cols>
    <col min="1" max="1" width="10" style="23" hidden="1" customWidth="1"/>
    <col min="2" max="2" width="80.5703125" style="132" hidden="1" customWidth="1"/>
    <col min="3" max="3" width="37.28515625" style="135" hidden="1" customWidth="1"/>
    <col min="4" max="4" width="9.28515625" style="5" customWidth="1"/>
    <col min="5" max="5" width="70" style="55" customWidth="1"/>
    <col min="6" max="6" width="8.140625" style="23" bestFit="1" customWidth="1"/>
    <col min="7" max="7" width="7.7109375" style="23" bestFit="1" customWidth="1"/>
    <col min="8" max="8" width="7" style="23" bestFit="1" customWidth="1"/>
    <col min="9" max="9" width="7.85546875" style="23" bestFit="1" customWidth="1" collapsed="1"/>
    <col min="10" max="10" width="8" style="23" bestFit="1" customWidth="1"/>
    <col min="11" max="11" width="8" style="23" customWidth="1"/>
    <col min="12" max="12" width="8.140625" style="23" customWidth="1"/>
    <col min="13" max="13" width="8" style="23" customWidth="1"/>
    <col min="14" max="14" width="7.5703125" style="23" customWidth="1"/>
    <col min="15" max="16" width="7.85546875" style="23" customWidth="1"/>
    <col min="17" max="17" width="7.42578125" style="23" customWidth="1"/>
    <col min="18" max="18" width="8.140625" style="23" customWidth="1"/>
    <col min="19" max="19" width="7.7109375" style="23" customWidth="1"/>
    <col min="20" max="20" width="7" style="23" customWidth="1"/>
    <col min="21" max="21" width="7.85546875" style="23" customWidth="1"/>
    <col min="22" max="22" width="8" style="23" customWidth="1"/>
    <col min="23" max="23" width="7.85546875" style="23" customWidth="1"/>
    <col min="24" max="24" width="8.140625" style="23" customWidth="1"/>
    <col min="25" max="25" width="9.140625" style="23" customWidth="1"/>
    <col min="26" max="29" width="8.5703125" style="23" customWidth="1"/>
    <col min="30" max="16384" width="12.7109375" style="23"/>
  </cols>
  <sheetData>
    <row r="1" spans="2:29" s="5" customFormat="1" ht="23.25" customHeight="1">
      <c r="B1" s="132"/>
      <c r="C1" s="133"/>
      <c r="D1" s="1" t="s">
        <v>0</v>
      </c>
      <c r="E1" s="2"/>
      <c r="F1" s="3"/>
      <c r="G1" s="4"/>
      <c r="H1" s="4"/>
      <c r="I1" s="236"/>
      <c r="J1" s="23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2:29" s="5" customFormat="1" ht="18" customHeight="1">
      <c r="B2" s="132"/>
      <c r="C2" s="133"/>
      <c r="D2" s="6" t="s">
        <v>534</v>
      </c>
      <c r="E2" s="2"/>
      <c r="F2" s="2"/>
      <c r="G2" s="4"/>
      <c r="H2" s="4"/>
      <c r="I2" s="236"/>
      <c r="J2" s="23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29" s="5" customFormat="1" ht="15" customHeight="1">
      <c r="B3" s="132"/>
      <c r="C3" s="133"/>
      <c r="D3" s="6"/>
      <c r="E3" s="2"/>
      <c r="F3" s="2"/>
      <c r="G3" s="4"/>
      <c r="H3" s="4"/>
      <c r="I3" s="236"/>
      <c r="J3" s="23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2:29" s="5" customFormat="1" ht="15" customHeight="1">
      <c r="B4" s="132"/>
      <c r="C4" s="133"/>
      <c r="D4" s="6"/>
      <c r="E4" s="2"/>
      <c r="F4" s="2"/>
      <c r="G4" s="2"/>
      <c r="H4" s="2"/>
      <c r="I4" s="236"/>
      <c r="J4" s="23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7"/>
      <c r="Y4" s="2"/>
    </row>
    <row r="5" spans="2:29" s="5" customFormat="1" ht="15" customHeight="1">
      <c r="B5" s="132"/>
      <c r="C5" s="133"/>
      <c r="D5" s="6"/>
      <c r="E5" s="7"/>
      <c r="F5" s="2"/>
      <c r="G5" s="2"/>
      <c r="H5" s="2"/>
      <c r="I5" s="2"/>
      <c r="J5" s="2"/>
      <c r="K5" s="156" t="str">
        <f>IF(OR(K16=0,K39=0,K55=0,K78=0,K101=0,K124=0,K168=0,K240=0,K277=0,K307=0,K358=0,K374=0,K390=0,K420=0,K436=0),"Incomplete"," ")</f>
        <v xml:space="preserve"> 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2:29" s="10" customFormat="1" ht="43.5" customHeight="1">
      <c r="B6" s="134"/>
      <c r="C6" s="133"/>
      <c r="D6" s="164"/>
      <c r="E6" s="56" t="s">
        <v>1</v>
      </c>
      <c r="F6" s="57">
        <v>42125</v>
      </c>
      <c r="G6" s="9">
        <v>42156</v>
      </c>
      <c r="H6" s="9">
        <v>42186</v>
      </c>
      <c r="I6" s="9">
        <v>42217</v>
      </c>
      <c r="J6" s="144">
        <v>42248</v>
      </c>
      <c r="K6" s="144">
        <v>42278</v>
      </c>
      <c r="L6" s="144">
        <v>42309</v>
      </c>
      <c r="M6" s="144">
        <v>42339</v>
      </c>
      <c r="N6" s="144">
        <v>42370</v>
      </c>
      <c r="O6" s="144">
        <v>42401</v>
      </c>
      <c r="P6" s="144">
        <v>42430</v>
      </c>
      <c r="Q6" s="144">
        <v>42461</v>
      </c>
      <c r="R6" s="144">
        <v>42491</v>
      </c>
      <c r="S6" s="144">
        <v>42522</v>
      </c>
      <c r="T6" s="144">
        <v>42552</v>
      </c>
      <c r="U6" s="144">
        <v>42583</v>
      </c>
      <c r="V6" s="144">
        <v>42614</v>
      </c>
      <c r="W6" s="144">
        <v>42644</v>
      </c>
      <c r="X6" s="144">
        <v>42675</v>
      </c>
      <c r="Y6" s="9">
        <v>42705</v>
      </c>
      <c r="Z6" s="9">
        <v>42736</v>
      </c>
      <c r="AA6" s="9">
        <v>42767</v>
      </c>
      <c r="AB6" s="9">
        <v>42795</v>
      </c>
      <c r="AC6" s="9">
        <v>42826</v>
      </c>
    </row>
    <row r="7" spans="2:29" s="14" customFormat="1" ht="15.75" customHeight="1">
      <c r="B7" s="134"/>
      <c r="C7" s="135" t="str">
        <f>E7</f>
        <v xml:space="preserve">NHS SCOTLAND
</v>
      </c>
      <c r="D7" s="164"/>
      <c r="E7" s="128" t="s">
        <v>509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2:29" s="14" customFormat="1" ht="15" customHeight="1">
      <c r="B8" s="132" t="str">
        <f>CONCATENATE(C8,E8)</f>
        <v>NHS SCOTLAND
Total Number of scheduled elective operations in theatre system</v>
      </c>
      <c r="C8" s="135" t="str">
        <f t="shared" ref="C8:C14" si="0">C7</f>
        <v xml:space="preserve">NHS SCOTLAND
</v>
      </c>
      <c r="D8" s="164"/>
      <c r="E8" s="58" t="s">
        <v>3</v>
      </c>
      <c r="F8" s="16">
        <f>'Publication Table'!D8</f>
        <v>28810</v>
      </c>
      <c r="G8" s="16">
        <f>'Publication Table'!E8</f>
        <v>30941</v>
      </c>
      <c r="H8" s="16">
        <f>'Publication Table'!F8</f>
        <v>27725</v>
      </c>
      <c r="I8" s="16">
        <f>'Publication Table'!G8</f>
        <v>28948</v>
      </c>
      <c r="J8" s="16">
        <f>'Publication Table'!H8</f>
        <v>30938</v>
      </c>
      <c r="K8" s="16">
        <f>'Publication Table'!I8</f>
        <v>31487</v>
      </c>
      <c r="L8" s="16">
        <f>'Publication Table'!J8</f>
        <v>31739</v>
      </c>
      <c r="M8" s="16">
        <f>'Publication Table'!K8</f>
        <v>29706</v>
      </c>
      <c r="N8" s="16">
        <f>'Publication Table'!L8</f>
        <v>28746</v>
      </c>
      <c r="O8" s="16">
        <f>'Publication Table'!M8</f>
        <v>31177</v>
      </c>
      <c r="P8" s="16">
        <f>'Publication Table'!N8</f>
        <v>32113</v>
      </c>
      <c r="Q8" s="16">
        <f>'Publication Table'!O8</f>
        <v>29754</v>
      </c>
      <c r="R8" s="16">
        <f>'Publication Table'!P8</f>
        <v>30924</v>
      </c>
      <c r="S8" s="16">
        <f>'Publication Table'!Q8</f>
        <v>31785</v>
      </c>
      <c r="T8" s="16">
        <f>'Publication Table'!R8</f>
        <v>26018</v>
      </c>
      <c r="U8" s="16">
        <f>'Publication Table'!S8</f>
        <v>31215</v>
      </c>
      <c r="V8" s="16">
        <f>'Publication Table'!T8</f>
        <v>29574</v>
      </c>
      <c r="W8" s="16">
        <f>'Publication Table'!U8</f>
        <v>29298</v>
      </c>
      <c r="X8" s="16">
        <f>'Publication Table'!V8</f>
        <v>31730</v>
      </c>
      <c r="Y8" s="16">
        <f>'Publication Table'!W8</f>
        <v>27153</v>
      </c>
      <c r="Z8" s="16">
        <f>'Publication Table'!X8</f>
        <v>27879</v>
      </c>
      <c r="AA8" s="16">
        <f>'Publication Table'!Y8</f>
        <v>27475</v>
      </c>
      <c r="AB8" s="16">
        <f>'Publication Table'!Z8</f>
        <v>31796</v>
      </c>
      <c r="AC8" s="16">
        <f>'Publication Table'!AA8</f>
        <v>24491</v>
      </c>
    </row>
    <row r="9" spans="2:29" s="14" customFormat="1" ht="15" customHeight="1">
      <c r="B9" s="132" t="str">
        <f>CONCATENATE(C9,E9)</f>
        <v>NHS SCOTLAND
Percent of total scheduled elective cancellations in theatre systems</v>
      </c>
      <c r="C9" s="135" t="str">
        <f t="shared" si="0"/>
        <v xml:space="preserve">NHS SCOTLAND
</v>
      </c>
      <c r="D9" s="164"/>
      <c r="E9" s="59" t="s">
        <v>117</v>
      </c>
      <c r="F9" s="88">
        <f>'Publication Table'!D9/'Publication Table (%)'!F$8</f>
        <v>9.3543908365150988E-2</v>
      </c>
      <c r="G9" s="88">
        <f>'Publication Table'!E9/'Publication Table (%)'!G$8</f>
        <v>9.0494812708057273E-2</v>
      </c>
      <c r="H9" s="88">
        <f>'Publication Table'!F9/'Publication Table (%)'!H$8</f>
        <v>9.5293056807935081E-2</v>
      </c>
      <c r="I9" s="88">
        <f>'Publication Table'!G9/'Publication Table (%)'!I$8</f>
        <v>9.0852563216802545E-2</v>
      </c>
      <c r="J9" s="88">
        <f>'Publication Table'!H9/'Publication Table (%)'!J$8</f>
        <v>9.1440946408946927E-2</v>
      </c>
      <c r="K9" s="88">
        <f>'Publication Table'!I9/'Publication Table (%)'!K$8</f>
        <v>9.6865373011083944E-2</v>
      </c>
      <c r="L9" s="88">
        <f>'Publication Table'!J9/'Publication Table (%)'!L$8</f>
        <v>9.6474369072749616E-2</v>
      </c>
      <c r="M9" s="88">
        <f>'Publication Table'!K9/'Publication Table (%)'!M$8</f>
        <v>9.833030364236181E-2</v>
      </c>
      <c r="N9" s="88">
        <f>'Publication Table'!L9/'Publication Table (%)'!N$8</f>
        <v>0.11121547345717665</v>
      </c>
      <c r="O9" s="88">
        <f>'Publication Table'!M9/'Publication Table (%)'!O$8</f>
        <v>0.10344163967026974</v>
      </c>
      <c r="P9" s="88">
        <f>'Publication Table'!N9/'Publication Table (%)'!P$8</f>
        <v>0.10064459876062654</v>
      </c>
      <c r="Q9" s="88">
        <f>'Publication Table'!O9/'Publication Table (%)'!Q$8</f>
        <v>9.4340256772198691E-2</v>
      </c>
      <c r="R9" s="88">
        <f>'Publication Table'!P9/'Publication Table (%)'!R$8</f>
        <v>9.212909067391023E-2</v>
      </c>
      <c r="S9" s="88">
        <f>'Publication Table'!Q9/'Publication Table (%)'!S$8</f>
        <v>9.4509988988516591E-2</v>
      </c>
      <c r="T9" s="88">
        <f>'Publication Table'!R9/'Publication Table (%)'!T$8</f>
        <v>8.9092166961334457E-2</v>
      </c>
      <c r="U9" s="88">
        <f>'Publication Table'!S9/'Publication Table (%)'!U$8</f>
        <v>9.223129905494154E-2</v>
      </c>
      <c r="V9" s="88">
        <f>'Publication Table'!T9/'Publication Table (%)'!V$8</f>
        <v>9.2716575370257653E-2</v>
      </c>
      <c r="W9" s="88">
        <f>'Publication Table'!U9/'Publication Table (%)'!W$8</f>
        <v>9.2804969622499831E-2</v>
      </c>
      <c r="X9" s="88">
        <f>'Publication Table'!V9/'Publication Table (%)'!X$8</f>
        <v>9.0482193507721395E-2</v>
      </c>
      <c r="Y9" s="88">
        <f>'Publication Table'!W9/'Publication Table (%)'!Y$8</f>
        <v>0.10083600338820757</v>
      </c>
      <c r="Z9" s="88">
        <f>'Publication Table'!X9/'Publication Table (%)'!Z$8</f>
        <v>9.8353599483482185E-2</v>
      </c>
      <c r="AA9" s="88">
        <f>'Publication Table'!Y9/'Publication Table (%)'!AA$8</f>
        <v>9.2593266606005462E-2</v>
      </c>
      <c r="AB9" s="88">
        <f>'Publication Table'!Z9/'Publication Table (%)'!AB$8</f>
        <v>9.0829035098754562E-2</v>
      </c>
      <c r="AC9" s="88">
        <f>'Publication Table'!AA9/'Publication Table (%)'!AC$8</f>
        <v>9.370789269527581E-2</v>
      </c>
    </row>
    <row r="10" spans="2:29" s="14" customFormat="1" ht="15" customHeight="1">
      <c r="B10" s="132" t="str">
        <f t="shared" ref="B10:B72" si="1">CONCATENATE(C10,E10)</f>
        <v>NHS SCOTLAND
Cancellation based on clinical reason by hospital %</v>
      </c>
      <c r="C10" s="135" t="str">
        <f t="shared" si="0"/>
        <v xml:space="preserve">NHS SCOTLAND
</v>
      </c>
      <c r="D10" s="164"/>
      <c r="E10" s="61" t="s">
        <v>118</v>
      </c>
      <c r="F10" s="88">
        <f>'Publication Table'!D10/'Publication Table (%)'!F$8</f>
        <v>2.9607775078097882E-2</v>
      </c>
      <c r="G10" s="88">
        <f>'Publication Table'!E10/'Publication Table (%)'!G$8</f>
        <v>2.8118031091432079E-2</v>
      </c>
      <c r="H10" s="88">
        <f>'Publication Table'!F10/'Publication Table (%)'!H$8</f>
        <v>3.0802524797114518E-2</v>
      </c>
      <c r="I10" s="88">
        <f>'Publication Table'!G10/'Publication Table (%)'!I$8</f>
        <v>3.1504767168716322E-2</v>
      </c>
      <c r="J10" s="88">
        <f>'Publication Table'!H10/'Publication Table (%)'!J$8</f>
        <v>3.2322709936001032E-2</v>
      </c>
      <c r="K10" s="88">
        <f>'Publication Table'!I10/'Publication Table (%)'!K$8</f>
        <v>3.4141074094070571E-2</v>
      </c>
      <c r="L10" s="88">
        <f>'Publication Table'!J10/'Publication Table (%)'!L$8</f>
        <v>3.3460411481143072E-2</v>
      </c>
      <c r="M10" s="88">
        <f>'Publication Table'!K10/'Publication Table (%)'!M$8</f>
        <v>3.2417693395273679E-2</v>
      </c>
      <c r="N10" s="88">
        <f>'Publication Table'!L10/'Publication Table (%)'!N$8</f>
        <v>3.4961385931955753E-2</v>
      </c>
      <c r="O10" s="88">
        <f>'Publication Table'!M10/'Publication Table (%)'!O$8</f>
        <v>3.4865445681111072E-2</v>
      </c>
      <c r="P10" s="88">
        <f>'Publication Table'!N10/'Publication Table (%)'!P$8</f>
        <v>3.2665898545760283E-2</v>
      </c>
      <c r="Q10" s="88">
        <f>'Publication Table'!O10/'Publication Table (%)'!Q$8</f>
        <v>3.3911406869664582E-2</v>
      </c>
      <c r="R10" s="88">
        <f>'Publication Table'!P10/'Publication Table (%)'!R$8</f>
        <v>3.1981632389082915E-2</v>
      </c>
      <c r="S10" s="88">
        <f>'Publication Table'!Q10/'Publication Table (%)'!S$8</f>
        <v>3.2625452257354096E-2</v>
      </c>
      <c r="T10" s="88">
        <f>'Publication Table'!R10/'Publication Table (%)'!T$8</f>
        <v>2.9787070489661005E-2</v>
      </c>
      <c r="U10" s="88">
        <f>'Publication Table'!S10/'Publication Table (%)'!U$8</f>
        <v>3.1555341983020985E-2</v>
      </c>
      <c r="V10" s="88">
        <f>'Publication Table'!T10/'Publication Table (%)'!V$8</f>
        <v>3.0635017244877258E-2</v>
      </c>
      <c r="W10" s="88">
        <f>'Publication Table'!U10/'Publication Table (%)'!W$8</f>
        <v>3.2698477711789201E-2</v>
      </c>
      <c r="X10" s="88">
        <f>'Publication Table'!V10/'Publication Table (%)'!X$8</f>
        <v>3.2871099905452256E-2</v>
      </c>
      <c r="Y10" s="88">
        <f>'Publication Table'!W10/'Publication Table (%)'!Y$8</f>
        <v>3.3882075645416711E-2</v>
      </c>
      <c r="Z10" s="88">
        <f>'Publication Table'!X10/'Publication Table (%)'!Z$8</f>
        <v>3.3358441837942537E-2</v>
      </c>
      <c r="AA10" s="88">
        <f>'Publication Table'!Y10/'Publication Table (%)'!AA$8</f>
        <v>3.4431301182893538E-2</v>
      </c>
      <c r="AB10" s="88">
        <f>'Publication Table'!Z10/'Publication Table (%)'!AB$8</f>
        <v>3.478424959114354E-2</v>
      </c>
      <c r="AC10" s="88">
        <f>'Publication Table'!AA10/'Publication Table (%)'!AC$8</f>
        <v>3.352251847617492E-2</v>
      </c>
    </row>
    <row r="11" spans="2:29" s="14" customFormat="1" ht="15" customHeight="1">
      <c r="B11" s="132" t="str">
        <f t="shared" si="1"/>
        <v>NHS SCOTLAND
Cancellation based on capacity or non-clinical reason by hospital %</v>
      </c>
      <c r="C11" s="135" t="str">
        <f t="shared" si="0"/>
        <v xml:space="preserve">NHS SCOTLAND
</v>
      </c>
      <c r="D11" s="164"/>
      <c r="E11" s="61" t="s">
        <v>119</v>
      </c>
      <c r="F11" s="88">
        <f>'Publication Table'!D11/'Publication Table (%)'!F$8</f>
        <v>1.8153418951752865E-2</v>
      </c>
      <c r="G11" s="88">
        <f>'Publication Table'!E11/'Publication Table (%)'!G$8</f>
        <v>1.4511489609256327E-2</v>
      </c>
      <c r="H11" s="88">
        <f>'Publication Table'!F11/'Publication Table (%)'!H$8</f>
        <v>1.6483318304779081E-2</v>
      </c>
      <c r="I11" s="88">
        <f>'Publication Table'!G11/'Publication Table (%)'!I$8</f>
        <v>1.6961448113859336E-2</v>
      </c>
      <c r="J11" s="88">
        <f>'Publication Table'!H11/'Publication Table (%)'!J$8</f>
        <v>1.7292649815760553E-2</v>
      </c>
      <c r="K11" s="88">
        <f>'Publication Table'!I11/'Publication Table (%)'!K$8</f>
        <v>1.8483818718836344E-2</v>
      </c>
      <c r="L11" s="88">
        <f>'Publication Table'!J11/'Publication Table (%)'!L$8</f>
        <v>1.8337061659157505E-2</v>
      </c>
      <c r="M11" s="88">
        <f>'Publication Table'!K11/'Publication Table (%)'!M$8</f>
        <v>2.0837541237460445E-2</v>
      </c>
      <c r="N11" s="88">
        <f>'Publication Table'!L11/'Publication Table (%)'!N$8</f>
        <v>3.0195505461629444E-2</v>
      </c>
      <c r="O11" s="88">
        <f>'Publication Table'!M11/'Publication Table (%)'!O$8</f>
        <v>2.4441094396510248E-2</v>
      </c>
      <c r="P11" s="88">
        <f>'Publication Table'!N11/'Publication Table (%)'!P$8</f>
        <v>2.2794506897518139E-2</v>
      </c>
      <c r="Q11" s="88">
        <f>'Publication Table'!O11/'Publication Table (%)'!Q$8</f>
        <v>1.6972507898097736E-2</v>
      </c>
      <c r="R11" s="88">
        <f>'Publication Table'!P11/'Publication Table (%)'!R$8</f>
        <v>1.9790454016298021E-2</v>
      </c>
      <c r="S11" s="88">
        <f>'Publication Table'!Q11/'Publication Table (%)'!S$8</f>
        <v>1.9034135598552777E-2</v>
      </c>
      <c r="T11" s="88">
        <f>'Publication Table'!R11/'Publication Table (%)'!T$8</f>
        <v>1.7411023137827657E-2</v>
      </c>
      <c r="U11" s="88">
        <f>'Publication Table'!S11/'Publication Table (%)'!U$8</f>
        <v>2.1207752683004965E-2</v>
      </c>
      <c r="V11" s="88">
        <f>'Publication Table'!T11/'Publication Table (%)'!V$8</f>
        <v>2.0896733617366606E-2</v>
      </c>
      <c r="W11" s="88">
        <f>'Publication Table'!U11/'Publication Table (%)'!W$8</f>
        <v>2.0957061915489111E-2</v>
      </c>
      <c r="X11" s="88">
        <f>'Publication Table'!V11/'Publication Table (%)'!X$8</f>
        <v>2.0958083832335328E-2</v>
      </c>
      <c r="Y11" s="88">
        <f>'Publication Table'!W11/'Publication Table (%)'!Y$8</f>
        <v>2.3717452951791698E-2</v>
      </c>
      <c r="Z11" s="88">
        <f>'Publication Table'!X11/'Publication Table (%)'!Z$8</f>
        <v>2.5251981778399511E-2</v>
      </c>
      <c r="AA11" s="88">
        <f>'Publication Table'!Y11/'Publication Table (%)'!AA$8</f>
        <v>2.132848043676069E-2</v>
      </c>
      <c r="AB11" s="88">
        <f>'Publication Table'!Z11/'Publication Table (%)'!AB$8</f>
        <v>1.9499308089067809E-2</v>
      </c>
      <c r="AC11" s="88">
        <f>'Publication Table'!AA11/'Publication Table (%)'!AC$8</f>
        <v>2.0007349638642768E-2</v>
      </c>
    </row>
    <row r="12" spans="2:29" s="14" customFormat="1" ht="15" customHeight="1">
      <c r="B12" s="132" t="str">
        <f t="shared" si="1"/>
        <v>NHS SCOTLAND
Cancelled by Patient %</v>
      </c>
      <c r="C12" s="135" t="str">
        <f t="shared" si="0"/>
        <v xml:space="preserve">NHS SCOTLAND
</v>
      </c>
      <c r="D12" s="164"/>
      <c r="E12" s="61" t="s">
        <v>120</v>
      </c>
      <c r="F12" s="88">
        <f>'Publication Table'!D12/'Publication Table (%)'!F$8</f>
        <v>3.6688649774383894E-2</v>
      </c>
      <c r="G12" s="88">
        <f>'Publication Table'!E12/'Publication Table (%)'!G$8</f>
        <v>3.858957370479299E-2</v>
      </c>
      <c r="H12" s="88">
        <f>'Publication Table'!F12/'Publication Table (%)'!H$8</f>
        <v>3.9062218214607758E-2</v>
      </c>
      <c r="I12" s="88">
        <f>'Publication Table'!G12/'Publication Table (%)'!I$8</f>
        <v>3.7308276910321958E-2</v>
      </c>
      <c r="J12" s="88">
        <f>'Publication Table'!H12/'Publication Table (%)'!J$8</f>
        <v>3.6266080548193164E-2</v>
      </c>
      <c r="K12" s="88">
        <f>'Publication Table'!I12/'Publication Table (%)'!K$8</f>
        <v>3.8047448153206084E-2</v>
      </c>
      <c r="L12" s="88">
        <f>'Publication Table'!J12/'Publication Table (%)'!L$8</f>
        <v>3.9856328176691137E-2</v>
      </c>
      <c r="M12" s="88">
        <f>'Publication Table'!K12/'Publication Table (%)'!M$8</f>
        <v>4.076617518346462E-2</v>
      </c>
      <c r="N12" s="88">
        <f>'Publication Table'!L12/'Publication Table (%)'!N$8</f>
        <v>4.1675363528838792E-2</v>
      </c>
      <c r="O12" s="88">
        <f>'Publication Table'!M12/'Publication Table (%)'!O$8</f>
        <v>3.9580459954453605E-2</v>
      </c>
      <c r="P12" s="88">
        <f>'Publication Table'!N12/'Publication Table (%)'!P$8</f>
        <v>4.0793448136268798E-2</v>
      </c>
      <c r="Q12" s="88">
        <f>'Publication Table'!O12/'Publication Table (%)'!Q$8</f>
        <v>3.9120790481952009E-2</v>
      </c>
      <c r="R12" s="88">
        <f>'Publication Table'!P12/'Publication Table (%)'!R$8</f>
        <v>3.602380028456862E-2</v>
      </c>
      <c r="S12" s="88">
        <f>'Publication Table'!Q12/'Publication Table (%)'!S$8</f>
        <v>3.7564889098631427E-2</v>
      </c>
      <c r="T12" s="88">
        <f>'Publication Table'!R12/'Publication Table (%)'!T$8</f>
        <v>3.7781535859789377E-2</v>
      </c>
      <c r="U12" s="88">
        <f>'Publication Table'!S12/'Publication Table (%)'!U$8</f>
        <v>3.5880185808105078E-2</v>
      </c>
      <c r="V12" s="88">
        <f>'Publication Table'!T12/'Publication Table (%)'!V$8</f>
        <v>3.6822884966524652E-2</v>
      </c>
      <c r="W12" s="88">
        <f>'Publication Table'!U12/'Publication Table (%)'!W$8</f>
        <v>3.450747491296334E-2</v>
      </c>
      <c r="X12" s="88">
        <f>'Publication Table'!V12/'Publication Table (%)'!X$8</f>
        <v>3.3249290891900408E-2</v>
      </c>
      <c r="Y12" s="88">
        <f>'Publication Table'!W12/'Publication Table (%)'!Y$8</f>
        <v>3.9921923912643167E-2</v>
      </c>
      <c r="Z12" s="88">
        <f>'Publication Table'!X12/'Publication Table (%)'!Z$8</f>
        <v>3.6766024606334519E-2</v>
      </c>
      <c r="AA12" s="88">
        <f>'Publication Table'!Y12/'Publication Table (%)'!AA$8</f>
        <v>3.3958143767060966E-2</v>
      </c>
      <c r="AB12" s="88">
        <f>'Publication Table'!Z12/'Publication Table (%)'!AB$8</f>
        <v>3.365203170210089E-2</v>
      </c>
      <c r="AC12" s="88">
        <f>'Publication Table'!AA12/'Publication Table (%)'!AC$8</f>
        <v>3.6666530562247356E-2</v>
      </c>
    </row>
    <row r="13" spans="2:29" s="14" customFormat="1" ht="15" customHeight="1">
      <c r="B13" s="132" t="str">
        <f t="shared" si="1"/>
        <v>NHS SCOTLAND
Other reason %</v>
      </c>
      <c r="C13" s="135" t="str">
        <f t="shared" si="0"/>
        <v xml:space="preserve">NHS SCOTLAND
</v>
      </c>
      <c r="D13" s="164"/>
      <c r="E13" s="61" t="s">
        <v>121</v>
      </c>
      <c r="F13" s="88">
        <f>'Publication Table'!D13/'Publication Table (%)'!F$8</f>
        <v>9.0940645609163488E-3</v>
      </c>
      <c r="G13" s="88">
        <f>'Publication Table'!E13/'Publication Table (%)'!G$8</f>
        <v>9.2757183025758694E-3</v>
      </c>
      <c r="H13" s="88">
        <f>'Publication Table'!F13/'Publication Table (%)'!H$8</f>
        <v>8.9449954914337243E-3</v>
      </c>
      <c r="I13" s="88">
        <f>'Publication Table'!G13/'Publication Table (%)'!I$8</f>
        <v>5.0780710239049327E-3</v>
      </c>
      <c r="J13" s="88">
        <f>'Publication Table'!H13/'Publication Table (%)'!J$8</f>
        <v>5.5595061089921778E-3</v>
      </c>
      <c r="K13" s="88">
        <f>'Publication Table'!I13/'Publication Table (%)'!K$8</f>
        <v>6.1930320449709404E-3</v>
      </c>
      <c r="L13" s="88">
        <f>'Publication Table'!J13/'Publication Table (%)'!L$8</f>
        <v>4.8205677557579003E-3</v>
      </c>
      <c r="M13" s="88">
        <f>'Publication Table'!K13/'Publication Table (%)'!M$8</f>
        <v>4.3088938261630644E-3</v>
      </c>
      <c r="N13" s="88">
        <f>'Publication Table'!L13/'Publication Table (%)'!N$8</f>
        <v>4.3832185347526609E-3</v>
      </c>
      <c r="O13" s="88">
        <f>'Publication Table'!M13/'Publication Table (%)'!O$8</f>
        <v>4.5546396381948235E-3</v>
      </c>
      <c r="P13" s="88">
        <f>'Publication Table'!N13/'Publication Table (%)'!P$8</f>
        <v>4.3907451810793136E-3</v>
      </c>
      <c r="Q13" s="88">
        <f>'Publication Table'!O13/'Publication Table (%)'!Q$8</f>
        <v>4.3355515224843717E-3</v>
      </c>
      <c r="R13" s="88">
        <f>'Publication Table'!P13/'Publication Table (%)'!R$8</f>
        <v>4.3332039839606776E-3</v>
      </c>
      <c r="S13" s="88">
        <f>'Publication Table'!Q13/'Publication Table (%)'!S$8</f>
        <v>5.2855120339782916E-3</v>
      </c>
      <c r="T13" s="88">
        <f>'Publication Table'!R13/'Publication Table (%)'!T$8</f>
        <v>4.1125374740564229E-3</v>
      </c>
      <c r="U13" s="88">
        <f>'Publication Table'!S13/'Publication Table (%)'!U$8</f>
        <v>3.5880185808105079E-3</v>
      </c>
      <c r="V13" s="88">
        <f>'Publication Table'!T13/'Publication Table (%)'!V$8</f>
        <v>4.3619395414891456E-3</v>
      </c>
      <c r="W13" s="88">
        <f>'Publication Table'!U13/'Publication Table (%)'!W$8</f>
        <v>4.6419550822581748E-3</v>
      </c>
      <c r="X13" s="88">
        <f>'Publication Table'!V13/'Publication Table (%)'!X$8</f>
        <v>3.4037188780334069E-3</v>
      </c>
      <c r="Y13" s="88">
        <f>'Publication Table'!W13/'Publication Table (%)'!Y$8</f>
        <v>3.3145508783559829E-3</v>
      </c>
      <c r="Z13" s="88">
        <f>'Publication Table'!X13/'Publication Table (%)'!Z$8</f>
        <v>2.9771512608056244E-3</v>
      </c>
      <c r="AA13" s="88">
        <f>'Publication Table'!Y13/'Publication Table (%)'!AA$8</f>
        <v>2.8753412192902639E-3</v>
      </c>
      <c r="AB13" s="88">
        <f>'Publication Table'!Z13/'Publication Table (%)'!AB$8</f>
        <v>2.8934457164423197E-3</v>
      </c>
      <c r="AC13" s="88">
        <f>'Publication Table'!AA13/'Publication Table (%)'!AC$8</f>
        <v>3.5114940182107714E-3</v>
      </c>
    </row>
    <row r="14" spans="2:29" s="14" customFormat="1" ht="15" customHeight="1">
      <c r="B14" s="132" t="str">
        <f t="shared" si="1"/>
        <v xml:space="preserve">NHS SCOTLAND
</v>
      </c>
      <c r="C14" s="135" t="str">
        <f t="shared" si="0"/>
        <v xml:space="preserve">NHS SCOTLAND
</v>
      </c>
      <c r="D14" s="164"/>
      <c r="E14" s="62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</row>
    <row r="15" spans="2:29" ht="15" customHeight="1">
      <c r="B15" s="132" t="str">
        <f t="shared" si="1"/>
        <v>NHS Ayrshire &amp; ArranNHS Ayrshire &amp; Arran</v>
      </c>
      <c r="C15" s="135" t="str">
        <f>E15</f>
        <v>NHS Ayrshire &amp; Arran</v>
      </c>
      <c r="D15" s="165"/>
      <c r="E15" s="64" t="s">
        <v>126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pans="2:29" ht="15" customHeight="1">
      <c r="B16" s="132" t="str">
        <f t="shared" si="1"/>
        <v>NHS Ayrshire &amp; ArranTotal Number of scheduled elective operations in theatre system</v>
      </c>
      <c r="C16" s="135" t="str">
        <f t="shared" ref="C16:C22" si="2">C15</f>
        <v>NHS Ayrshire &amp; Arran</v>
      </c>
      <c r="D16" s="165"/>
      <c r="E16" s="58" t="s">
        <v>3</v>
      </c>
      <c r="F16" s="16">
        <f>'Publication Table'!D16</f>
        <v>1861</v>
      </c>
      <c r="G16" s="16">
        <f>'Publication Table'!E16</f>
        <v>2015</v>
      </c>
      <c r="H16" s="16">
        <f>'Publication Table'!F16</f>
        <v>2081</v>
      </c>
      <c r="I16" s="16">
        <f>'Publication Table'!G16</f>
        <v>1922</v>
      </c>
      <c r="J16" s="16">
        <f>'Publication Table'!H16</f>
        <v>1976</v>
      </c>
      <c r="K16" s="16">
        <f>'Publication Table'!I16</f>
        <v>2051</v>
      </c>
      <c r="L16" s="16">
        <f>'Publication Table'!J16</f>
        <v>2126</v>
      </c>
      <c r="M16" s="16">
        <f>'Publication Table'!K16</f>
        <v>1913</v>
      </c>
      <c r="N16" s="16">
        <f>'Publication Table'!L16</f>
        <v>1972</v>
      </c>
      <c r="O16" s="16">
        <f>'Publication Table'!M16</f>
        <v>2090</v>
      </c>
      <c r="P16" s="16">
        <f>'Publication Table'!N16</f>
        <v>2122</v>
      </c>
      <c r="Q16" s="16">
        <f>'Publication Table'!O16</f>
        <v>2066</v>
      </c>
      <c r="R16" s="16">
        <f>'Publication Table'!P16</f>
        <v>2072</v>
      </c>
      <c r="S16" s="16">
        <f>'Publication Table'!Q16</f>
        <v>2180</v>
      </c>
      <c r="T16" s="16">
        <f>'Publication Table'!R16</f>
        <v>1948</v>
      </c>
      <c r="U16" s="16">
        <f>'Publication Table'!S16</f>
        <v>1998</v>
      </c>
      <c r="V16" s="16">
        <f>'Publication Table'!T16</f>
        <v>1861</v>
      </c>
      <c r="W16" s="16">
        <f>'Publication Table'!U16</f>
        <v>1950</v>
      </c>
      <c r="X16" s="16">
        <f>'Publication Table'!V16</f>
        <v>2207</v>
      </c>
      <c r="Y16" s="16">
        <f>'Publication Table'!W16</f>
        <v>1868</v>
      </c>
      <c r="Z16" s="16">
        <f>'Publication Table'!X16</f>
        <v>1947</v>
      </c>
      <c r="AA16" s="16">
        <f>'Publication Table'!Y16</f>
        <v>1892</v>
      </c>
      <c r="AB16" s="16">
        <f>'Publication Table'!Z16</f>
        <v>2113</v>
      </c>
      <c r="AC16" s="16">
        <f>'Publication Table'!AA16</f>
        <v>1679</v>
      </c>
    </row>
    <row r="17" spans="2:29" ht="15" customHeight="1">
      <c r="B17" s="132" t="str">
        <f t="shared" si="1"/>
        <v>NHS Ayrshire &amp; ArranPercent of total scheduled elective cancellations in theatre systems</v>
      </c>
      <c r="C17" s="135" t="str">
        <f t="shared" si="2"/>
        <v>NHS Ayrshire &amp; Arran</v>
      </c>
      <c r="D17" s="165"/>
      <c r="E17" s="59" t="s">
        <v>117</v>
      </c>
      <c r="F17" s="88">
        <f>'Publication Table'!D17/'Publication Table (%)'!F$16</f>
        <v>9.5647501343363778E-2</v>
      </c>
      <c r="G17" s="88">
        <f>'Publication Table'!E17/'Publication Table (%)'!G$16</f>
        <v>0.10173697270471464</v>
      </c>
      <c r="H17" s="88">
        <f>'Publication Table'!F17/'Publication Table (%)'!H$16</f>
        <v>9.9951946179721293E-2</v>
      </c>
      <c r="I17" s="88">
        <f>'Publication Table'!G17/'Publication Table (%)'!I$16</f>
        <v>0.1004162330905307</v>
      </c>
      <c r="J17" s="88">
        <f>'Publication Table'!H17/'Publication Table (%)'!J$16</f>
        <v>9.9190283400809723E-2</v>
      </c>
      <c r="K17" s="88">
        <f>'Publication Table'!I17/'Publication Table (%)'!K$16</f>
        <v>0.10482691370063384</v>
      </c>
      <c r="L17" s="88">
        <f>'Publication Table'!J17/'Publication Table (%)'!L$16</f>
        <v>0.10442144873000941</v>
      </c>
      <c r="M17" s="88">
        <f>'Publication Table'!K17/'Publication Table (%)'!M$16</f>
        <v>0.11186617877679038</v>
      </c>
      <c r="N17" s="88">
        <f>'Publication Table'!L17/'Publication Table (%)'!N$16</f>
        <v>8.9756592292089252E-2</v>
      </c>
      <c r="O17" s="88">
        <f>'Publication Table'!M17/'Publication Table (%)'!O$16</f>
        <v>0.11196172248803828</v>
      </c>
      <c r="P17" s="88">
        <f>'Publication Table'!N17/'Publication Table (%)'!P$16</f>
        <v>9.9905749293119697E-2</v>
      </c>
      <c r="Q17" s="88">
        <f>'Publication Table'!O17/'Publication Table (%)'!Q$16</f>
        <v>9.244917715392062E-2</v>
      </c>
      <c r="R17" s="88">
        <f>'Publication Table'!P17/'Publication Table (%)'!R$16</f>
        <v>8.7355212355212361E-2</v>
      </c>
      <c r="S17" s="88">
        <f>'Publication Table'!Q17/'Publication Table (%)'!S$16</f>
        <v>9.3119266055045877E-2</v>
      </c>
      <c r="T17" s="88">
        <f>'Publication Table'!R17/'Publication Table (%)'!T$16</f>
        <v>9.856262833675565E-2</v>
      </c>
      <c r="U17" s="88">
        <f>'Publication Table'!S17/'Publication Table (%)'!U$16</f>
        <v>8.6586586586586592E-2</v>
      </c>
      <c r="V17" s="88">
        <f>'Publication Table'!T17/'Publication Table (%)'!V$16</f>
        <v>0.10800644814615798</v>
      </c>
      <c r="W17" s="88">
        <f>'Publication Table'!U17/'Publication Table (%)'!W$16</f>
        <v>9.8974358974358981E-2</v>
      </c>
      <c r="X17" s="88">
        <f>'Publication Table'!V17/'Publication Table (%)'!X$16</f>
        <v>9.6511101042138656E-2</v>
      </c>
      <c r="Y17" s="88">
        <f>'Publication Table'!W17/'Publication Table (%)'!Y$16</f>
        <v>9.2077087794432549E-2</v>
      </c>
      <c r="Z17" s="88">
        <f>'Publication Table'!X17/'Publication Table (%)'!Z$16</f>
        <v>8.7313816127375446E-2</v>
      </c>
      <c r="AA17" s="88">
        <f>'Publication Table'!Y17/'Publication Table (%)'!AA$16</f>
        <v>0.11099365750528541</v>
      </c>
      <c r="AB17" s="88">
        <f>'Publication Table'!Z17/'Publication Table (%)'!AB$16</f>
        <v>9.0866067203028866E-2</v>
      </c>
      <c r="AC17" s="88">
        <f>'Publication Table'!AA17/'Publication Table (%)'!AC$16</f>
        <v>0.11018463371054199</v>
      </c>
    </row>
    <row r="18" spans="2:29" ht="15" customHeight="1">
      <c r="B18" s="132" t="str">
        <f t="shared" si="1"/>
        <v>NHS Ayrshire &amp; ArranCancellation based on clinical reason by hospital %</v>
      </c>
      <c r="C18" s="135" t="str">
        <f t="shared" si="2"/>
        <v>NHS Ayrshire &amp; Arran</v>
      </c>
      <c r="D18" s="165"/>
      <c r="E18" s="61" t="s">
        <v>118</v>
      </c>
      <c r="F18" s="88">
        <f>'Publication Table'!D18/'Publication Table (%)'!F$16</f>
        <v>3.7614185921547555E-2</v>
      </c>
      <c r="G18" s="88">
        <f>'Publication Table'!E18/'Publication Table (%)'!G$16</f>
        <v>4.1191066997518608E-2</v>
      </c>
      <c r="H18" s="88">
        <f>'Publication Table'!F18/'Publication Table (%)'!H$16</f>
        <v>4.2767900048053822E-2</v>
      </c>
      <c r="I18" s="88">
        <f>'Publication Table'!G18/'Publication Table (%)'!I$16</f>
        <v>3.2258064516129031E-2</v>
      </c>
      <c r="J18" s="88">
        <f>'Publication Table'!H18/'Publication Table (%)'!J$16</f>
        <v>3.9473684210526314E-2</v>
      </c>
      <c r="K18" s="88">
        <f>'Publication Table'!I18/'Publication Table (%)'!K$16</f>
        <v>4.3393466601657729E-2</v>
      </c>
      <c r="L18" s="88">
        <f>'Publication Table'!J18/'Publication Table (%)'!L$16</f>
        <v>4.1392285983066796E-2</v>
      </c>
      <c r="M18" s="88">
        <f>'Publication Table'!K18/'Publication Table (%)'!M$16</f>
        <v>3.7114479874542604E-2</v>
      </c>
      <c r="N18" s="88">
        <f>'Publication Table'!L18/'Publication Table (%)'!N$16</f>
        <v>3.6511156186612576E-2</v>
      </c>
      <c r="O18" s="88">
        <f>'Publication Table'!M18/'Publication Table (%)'!O$16</f>
        <v>4.0669856459330141E-2</v>
      </c>
      <c r="P18" s="88">
        <f>'Publication Table'!N18/'Publication Table (%)'!P$16</f>
        <v>3.5344015080113103E-2</v>
      </c>
      <c r="Q18" s="88">
        <f>'Publication Table'!O18/'Publication Table (%)'!Q$16</f>
        <v>3.4365924491771539E-2</v>
      </c>
      <c r="R18" s="88">
        <f>'Publication Table'!P18/'Publication Table (%)'!R$16</f>
        <v>3.2335907335907334E-2</v>
      </c>
      <c r="S18" s="88">
        <f>'Publication Table'!Q18/'Publication Table (%)'!S$16</f>
        <v>3.3486238532110094E-2</v>
      </c>
      <c r="T18" s="88">
        <f>'Publication Table'!R18/'Publication Table (%)'!T$16</f>
        <v>4.0554414784394248E-2</v>
      </c>
      <c r="U18" s="88">
        <f>'Publication Table'!S18/'Publication Table (%)'!U$16</f>
        <v>3.5035035035035036E-2</v>
      </c>
      <c r="V18" s="88">
        <f>'Publication Table'!T18/'Publication Table (%)'!V$16</f>
        <v>4.0838259000537343E-2</v>
      </c>
      <c r="W18" s="88">
        <f>'Publication Table'!U18/'Publication Table (%)'!W$16</f>
        <v>3.0256410256410255E-2</v>
      </c>
      <c r="X18" s="88">
        <f>'Publication Table'!V18/'Publication Table (%)'!X$16</f>
        <v>3.7154508382419571E-2</v>
      </c>
      <c r="Y18" s="88">
        <f>'Publication Table'!W18/'Publication Table (%)'!Y$16</f>
        <v>3.7473233404710919E-2</v>
      </c>
      <c r="Z18" s="88">
        <f>'Publication Table'!X18/'Publication Table (%)'!Z$16</f>
        <v>4.1602465331278891E-2</v>
      </c>
      <c r="AA18" s="88">
        <f>'Publication Table'!Y18/'Publication Table (%)'!AA$16</f>
        <v>4.7040169133192387E-2</v>
      </c>
      <c r="AB18" s="88">
        <f>'Publication Table'!Z18/'Publication Table (%)'!AB$16</f>
        <v>4.3539990534784669E-2</v>
      </c>
      <c r="AC18" s="88">
        <f>'Publication Table'!AA18/'Publication Table (%)'!AC$16</f>
        <v>4.7647409172126266E-2</v>
      </c>
    </row>
    <row r="19" spans="2:29" ht="15" customHeight="1">
      <c r="B19" s="132" t="str">
        <f t="shared" si="1"/>
        <v>NHS Ayrshire &amp; ArranCancellation based on capacity or non-clinical reason by hospital %</v>
      </c>
      <c r="C19" s="135" t="str">
        <f t="shared" si="2"/>
        <v>NHS Ayrshire &amp; Arran</v>
      </c>
      <c r="D19" s="165"/>
      <c r="E19" s="61" t="s">
        <v>119</v>
      </c>
      <c r="F19" s="88">
        <f>'Publication Table'!D19/'Publication Table (%)'!F$16</f>
        <v>1.4508328855454057E-2</v>
      </c>
      <c r="G19" s="88">
        <f>'Publication Table'!E19/'Publication Table (%)'!G$16</f>
        <v>1.4392059553349877E-2</v>
      </c>
      <c r="H19" s="88">
        <f>'Publication Table'!F19/'Publication Table (%)'!H$16</f>
        <v>8.1691494473810668E-3</v>
      </c>
      <c r="I19" s="88">
        <f>'Publication Table'!G19/'Publication Table (%)'!I$16</f>
        <v>1.3527575442247659E-2</v>
      </c>
      <c r="J19" s="88">
        <f>'Publication Table'!H19/'Publication Table (%)'!J$16</f>
        <v>1.2145748987854251E-2</v>
      </c>
      <c r="K19" s="88">
        <f>'Publication Table'!I19/'Publication Table (%)'!K$16</f>
        <v>1.218917601170161E-2</v>
      </c>
      <c r="L19" s="88">
        <f>'Publication Table'!J19/'Publication Table (%)'!L$16</f>
        <v>1.7403574788334902E-2</v>
      </c>
      <c r="M19" s="88">
        <f>'Publication Table'!K19/'Publication Table (%)'!M$16</f>
        <v>1.1500261369576581E-2</v>
      </c>
      <c r="N19" s="88">
        <f>'Publication Table'!L19/'Publication Table (%)'!N$16</f>
        <v>1.4198782961460446E-2</v>
      </c>
      <c r="O19" s="88">
        <f>'Publication Table'!M19/'Publication Table (%)'!O$16</f>
        <v>1.4832535885167464E-2</v>
      </c>
      <c r="P19" s="88">
        <f>'Publication Table'!N19/'Publication Table (%)'!P$16</f>
        <v>1.4608859566446749E-2</v>
      </c>
      <c r="Q19" s="88">
        <f>'Publication Table'!O19/'Publication Table (%)'!Q$16</f>
        <v>1.2584704743465635E-2</v>
      </c>
      <c r="R19" s="88">
        <f>'Publication Table'!P19/'Publication Table (%)'!R$16</f>
        <v>8.2046332046332038E-3</v>
      </c>
      <c r="S19" s="88">
        <f>'Publication Table'!Q19/'Publication Table (%)'!S$16</f>
        <v>1.4220183486238533E-2</v>
      </c>
      <c r="T19" s="88">
        <f>'Publication Table'!R19/'Publication Table (%)'!T$16</f>
        <v>1.0780287474332649E-2</v>
      </c>
      <c r="U19" s="88">
        <f>'Publication Table'!S19/'Publication Table (%)'!U$16</f>
        <v>9.0090090090090089E-3</v>
      </c>
      <c r="V19" s="88">
        <f>'Publication Table'!T19/'Publication Table (%)'!V$16</f>
        <v>1.6657710908113917E-2</v>
      </c>
      <c r="W19" s="88">
        <f>'Publication Table'!U19/'Publication Table (%)'!W$16</f>
        <v>2.0512820512820513E-2</v>
      </c>
      <c r="X19" s="88">
        <f>'Publication Table'!V19/'Publication Table (%)'!X$16</f>
        <v>1.1327594019030359E-2</v>
      </c>
      <c r="Y19" s="88">
        <f>'Publication Table'!W19/'Publication Table (%)'!Y$16</f>
        <v>1.284796573875803E-2</v>
      </c>
      <c r="Z19" s="88">
        <f>'Publication Table'!X19/'Publication Table (%)'!Z$16</f>
        <v>4.6224961479198771E-3</v>
      </c>
      <c r="AA19" s="88">
        <f>'Publication Table'!Y19/'Publication Table (%)'!AA$16</f>
        <v>2.2727272727272728E-2</v>
      </c>
      <c r="AB19" s="88">
        <f>'Publication Table'!Z19/'Publication Table (%)'!AB$16</f>
        <v>1.2304779933743492E-2</v>
      </c>
      <c r="AC19" s="88">
        <f>'Publication Table'!AA19/'Publication Table (%)'!AC$16</f>
        <v>1.7272185824895772E-2</v>
      </c>
    </row>
    <row r="20" spans="2:29" ht="15" customHeight="1">
      <c r="B20" s="132" t="str">
        <f t="shared" si="1"/>
        <v>NHS Ayrshire &amp; ArranCancelled by Patient %</v>
      </c>
      <c r="C20" s="135" t="str">
        <f t="shared" si="2"/>
        <v>NHS Ayrshire &amp; Arran</v>
      </c>
      <c r="D20" s="165"/>
      <c r="E20" s="61" t="s">
        <v>120</v>
      </c>
      <c r="F20" s="88">
        <f>'Publication Table'!D20/'Publication Table (%)'!F$16</f>
        <v>2.7941966684578184E-2</v>
      </c>
      <c r="G20" s="88">
        <f>'Publication Table'!E20/'Publication Table (%)'!G$16</f>
        <v>3.5235732009925559E-2</v>
      </c>
      <c r="H20" s="88">
        <f>'Publication Table'!F20/'Publication Table (%)'!H$16</f>
        <v>3.3637674195098513E-2</v>
      </c>
      <c r="I20" s="88">
        <f>'Publication Table'!G20/'Publication Table (%)'!I$16</f>
        <v>3.8501560874089492E-2</v>
      </c>
      <c r="J20" s="88">
        <f>'Publication Table'!H20/'Publication Table (%)'!J$16</f>
        <v>3.54251012145749E-2</v>
      </c>
      <c r="K20" s="88">
        <f>'Publication Table'!I20/'Publication Table (%)'!K$16</f>
        <v>3.7055095075572891E-2</v>
      </c>
      <c r="L20" s="88">
        <f>'Publication Table'!J20/'Publication Table (%)'!L$16</f>
        <v>3.4336782690498592E-2</v>
      </c>
      <c r="M20" s="88">
        <f>'Publication Table'!K20/'Publication Table (%)'!M$16</f>
        <v>4.8092002090956612E-2</v>
      </c>
      <c r="N20" s="88">
        <f>'Publication Table'!L20/'Publication Table (%)'!N$16</f>
        <v>3.3975659229208928E-2</v>
      </c>
      <c r="O20" s="88">
        <f>'Publication Table'!M20/'Publication Table (%)'!O$16</f>
        <v>4.3062200956937802E-2</v>
      </c>
      <c r="P20" s="88">
        <f>'Publication Table'!N20/'Publication Table (%)'!P$16</f>
        <v>3.5344015080113103E-2</v>
      </c>
      <c r="Q20" s="88">
        <f>'Publication Table'!O20/'Publication Table (%)'!Q$16</f>
        <v>3.6302032913843173E-2</v>
      </c>
      <c r="R20" s="88">
        <f>'Publication Table'!P20/'Publication Table (%)'!R$16</f>
        <v>3.0888030888030889E-2</v>
      </c>
      <c r="S20" s="88">
        <f>'Publication Table'!Q20/'Publication Table (%)'!S$16</f>
        <v>3.3027522935779818E-2</v>
      </c>
      <c r="T20" s="88">
        <f>'Publication Table'!R20/'Publication Table (%)'!T$16</f>
        <v>3.9014373716632446E-2</v>
      </c>
      <c r="U20" s="88">
        <f>'Publication Table'!S20/'Publication Table (%)'!U$16</f>
        <v>3.6536536536536539E-2</v>
      </c>
      <c r="V20" s="88">
        <f>'Publication Table'!T20/'Publication Table (%)'!V$16</f>
        <v>3.9226222461042452E-2</v>
      </c>
      <c r="W20" s="88">
        <f>'Publication Table'!U20/'Publication Table (%)'!W$16</f>
        <v>3.8974358974358976E-2</v>
      </c>
      <c r="X20" s="88">
        <f>'Publication Table'!V20/'Publication Table (%)'!X$16</f>
        <v>3.6701404621658357E-2</v>
      </c>
      <c r="Y20" s="88">
        <f>'Publication Table'!W20/'Publication Table (%)'!Y$16</f>
        <v>3.3190578158458245E-2</v>
      </c>
      <c r="Z20" s="88">
        <f>'Publication Table'!X20/'Publication Table (%)'!Z$16</f>
        <v>3.5952747817154594E-2</v>
      </c>
      <c r="AA20" s="88">
        <f>'Publication Table'!Y20/'Publication Table (%)'!AA$16</f>
        <v>3.5412262156448202E-2</v>
      </c>
      <c r="AB20" s="88">
        <f>'Publication Table'!Z20/'Publication Table (%)'!AB$16</f>
        <v>3.218173213440606E-2</v>
      </c>
      <c r="AC20" s="88">
        <f>'Publication Table'!AA20/'Publication Table (%)'!AC$16</f>
        <v>4.169148302561048E-2</v>
      </c>
    </row>
    <row r="21" spans="2:29" ht="12.75" customHeight="1">
      <c r="B21" s="132" t="str">
        <f t="shared" si="1"/>
        <v>NHS Ayrshire &amp; ArranOther reason %</v>
      </c>
      <c r="C21" s="135" t="str">
        <f t="shared" si="2"/>
        <v>NHS Ayrshire &amp; Arran</v>
      </c>
      <c r="D21" s="165"/>
      <c r="E21" s="61" t="s">
        <v>121</v>
      </c>
      <c r="F21" s="88">
        <f>'Publication Table'!D21/'Publication Table (%)'!F$16</f>
        <v>1.5583019881783988E-2</v>
      </c>
      <c r="G21" s="88">
        <f>'Publication Table'!E21/'Publication Table (%)'!G$16</f>
        <v>1.0918114143920596E-2</v>
      </c>
      <c r="H21" s="88">
        <f>'Publication Table'!F21/'Publication Table (%)'!H$16</f>
        <v>1.5377222489187891E-2</v>
      </c>
      <c r="I21" s="88">
        <f>'Publication Table'!G21/'Publication Table (%)'!I$16</f>
        <v>1.6129032258064516E-2</v>
      </c>
      <c r="J21" s="88">
        <f>'Publication Table'!H21/'Publication Table (%)'!J$16</f>
        <v>1.2145748987854251E-2</v>
      </c>
      <c r="K21" s="88">
        <f>'Publication Table'!I21/'Publication Table (%)'!K$16</f>
        <v>1.218917601170161E-2</v>
      </c>
      <c r="L21" s="88">
        <f>'Publication Table'!J21/'Publication Table (%)'!L$16</f>
        <v>1.1288805268109126E-2</v>
      </c>
      <c r="M21" s="88">
        <f>'Publication Table'!K21/'Publication Table (%)'!M$16</f>
        <v>1.5159435441714584E-2</v>
      </c>
      <c r="N21" s="88">
        <f>'Publication Table'!L21/'Publication Table (%)'!N$16</f>
        <v>5.0709939148073022E-3</v>
      </c>
      <c r="O21" s="88">
        <f>'Publication Table'!M21/'Publication Table (%)'!O$16</f>
        <v>1.3397129186602871E-2</v>
      </c>
      <c r="P21" s="88">
        <f>'Publication Table'!N21/'Publication Table (%)'!P$16</f>
        <v>1.4608859566446749E-2</v>
      </c>
      <c r="Q21" s="88">
        <f>'Publication Table'!O21/'Publication Table (%)'!Q$16</f>
        <v>9.1965150048402711E-3</v>
      </c>
      <c r="R21" s="88">
        <f>'Publication Table'!P21/'Publication Table (%)'!R$16</f>
        <v>1.5926640926640926E-2</v>
      </c>
      <c r="S21" s="88">
        <f>'Publication Table'!Q21/'Publication Table (%)'!S$16</f>
        <v>1.2385321100917432E-2</v>
      </c>
      <c r="T21" s="88">
        <f>'Publication Table'!R21/'Publication Table (%)'!T$16</f>
        <v>8.2135523613963042E-3</v>
      </c>
      <c r="U21" s="88">
        <f>'Publication Table'!S21/'Publication Table (%)'!U$16</f>
        <v>6.006006006006006E-3</v>
      </c>
      <c r="V21" s="88">
        <f>'Publication Table'!T21/'Publication Table (%)'!V$16</f>
        <v>1.1284255776464266E-2</v>
      </c>
      <c r="W21" s="88">
        <f>'Publication Table'!U21/'Publication Table (%)'!W$16</f>
        <v>9.2307692307692316E-3</v>
      </c>
      <c r="X21" s="88">
        <f>'Publication Table'!V21/'Publication Table (%)'!X$16</f>
        <v>1.1327594019030359E-2</v>
      </c>
      <c r="Y21" s="88">
        <f>'Publication Table'!W21/'Publication Table (%)'!Y$16</f>
        <v>8.5653104925053538E-3</v>
      </c>
      <c r="Z21" s="88">
        <f>'Publication Table'!X21/'Publication Table (%)'!Z$16</f>
        <v>5.136106831022085E-3</v>
      </c>
      <c r="AA21" s="88">
        <f>'Publication Table'!Y21/'Publication Table (%)'!AA$16</f>
        <v>5.8139534883720929E-3</v>
      </c>
      <c r="AB21" s="88">
        <f>'Publication Table'!Z21/'Publication Table (%)'!AB$16</f>
        <v>2.8395646000946521E-3</v>
      </c>
      <c r="AC21" s="88">
        <f>'Publication Table'!AA21/'Publication Table (%)'!AC$16</f>
        <v>3.5735556879094698E-3</v>
      </c>
    </row>
    <row r="22" spans="2:29" ht="12.75" customHeight="1" collapsed="1">
      <c r="B22" s="132" t="str">
        <f t="shared" si="1"/>
        <v>NHS Ayrshire &amp; ArranHospital Level</v>
      </c>
      <c r="C22" s="135" t="str">
        <f t="shared" si="2"/>
        <v>NHS Ayrshire &amp; Arran</v>
      </c>
      <c r="D22" s="165"/>
      <c r="E22" s="64" t="s">
        <v>10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2:29" ht="14.25" hidden="1" outlineLevel="1" collapsed="1">
      <c r="B23" s="132" t="str">
        <f t="shared" si="1"/>
        <v>University Hospital CrosshouseUniversity Hospital Crosshouse</v>
      </c>
      <c r="C23" s="135" t="str">
        <f>E23</f>
        <v>University Hospital Crosshouse</v>
      </c>
      <c r="D23" s="166" t="s">
        <v>11</v>
      </c>
      <c r="E23" s="65" t="s">
        <v>12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2:29" ht="14.25" hidden="1" outlineLevel="2">
      <c r="B24" s="132" t="str">
        <f t="shared" si="1"/>
        <v>University Hospital CrosshouseTotal Number of scheduled elective operations in theatre system</v>
      </c>
      <c r="C24" s="135" t="str">
        <f t="shared" ref="C24:C29" si="3">C23</f>
        <v>University Hospital Crosshouse</v>
      </c>
      <c r="D24" s="166"/>
      <c r="E24" s="58" t="s">
        <v>3</v>
      </c>
      <c r="F24" s="29">
        <f>'Publication Table'!D24</f>
        <v>884</v>
      </c>
      <c r="G24" s="29">
        <f>'Publication Table'!E24</f>
        <v>945</v>
      </c>
      <c r="H24" s="29">
        <f>'Publication Table'!F24</f>
        <v>948</v>
      </c>
      <c r="I24" s="29">
        <f>'Publication Table'!G24</f>
        <v>882</v>
      </c>
      <c r="J24" s="154">
        <f>'Publication Table'!H24</f>
        <v>845</v>
      </c>
      <c r="K24" s="29">
        <f>'Publication Table'!I24</f>
        <v>897</v>
      </c>
      <c r="L24" s="29">
        <f>'Publication Table'!J24</f>
        <v>919</v>
      </c>
      <c r="M24" s="29">
        <f>'Publication Table'!K24</f>
        <v>882</v>
      </c>
      <c r="N24" s="29">
        <f>'Publication Table'!L24</f>
        <v>859</v>
      </c>
      <c r="O24" s="29">
        <f>'Publication Table'!M24</f>
        <v>952</v>
      </c>
      <c r="P24" s="29">
        <f>'Publication Table'!N24</f>
        <v>1002</v>
      </c>
      <c r="Q24" s="29">
        <f>'Publication Table'!O24</f>
        <v>953</v>
      </c>
      <c r="R24" s="29">
        <f>'Publication Table'!P24</f>
        <v>919</v>
      </c>
      <c r="S24" s="29">
        <f>'Publication Table'!Q24</f>
        <v>1043</v>
      </c>
      <c r="T24" s="29">
        <f>'Publication Table'!R24</f>
        <v>854</v>
      </c>
      <c r="U24" s="29">
        <f>'Publication Table'!S24</f>
        <v>939</v>
      </c>
      <c r="V24" s="29">
        <f>'Publication Table'!T24</f>
        <v>817</v>
      </c>
      <c r="W24" s="29">
        <f>'Publication Table'!U24</f>
        <v>908</v>
      </c>
      <c r="X24" s="29">
        <f>'Publication Table'!V24</f>
        <v>1004</v>
      </c>
      <c r="Y24" s="29">
        <f>'Publication Table'!W24</f>
        <v>865</v>
      </c>
      <c r="Z24" s="29">
        <f>'Publication Table'!X24</f>
        <v>876</v>
      </c>
      <c r="AA24" s="29">
        <f>'Publication Table'!Y24</f>
        <v>866</v>
      </c>
      <c r="AB24" s="29">
        <f>'Publication Table'!Z24</f>
        <v>982</v>
      </c>
      <c r="AC24" s="29">
        <f>'Publication Table'!AA24</f>
        <v>771</v>
      </c>
    </row>
    <row r="25" spans="2:29" ht="14.25" hidden="1" outlineLevel="2">
      <c r="B25" s="132" t="str">
        <f t="shared" si="1"/>
        <v>University Hospital CrosshousePercent of total scheduled elective cancellations in theatre systems</v>
      </c>
      <c r="C25" s="135" t="str">
        <f t="shared" si="3"/>
        <v>University Hospital Crosshouse</v>
      </c>
      <c r="D25" s="166"/>
      <c r="E25" s="59" t="s">
        <v>117</v>
      </c>
      <c r="F25" s="60">
        <f>'Publication Table'!D25/'Publication Table (%)'!F$24</f>
        <v>7.5791855203619904E-2</v>
      </c>
      <c r="G25" s="60">
        <f>'Publication Table'!E25/'Publication Table (%)'!G$24</f>
        <v>8.8888888888888892E-2</v>
      </c>
      <c r="H25" s="60">
        <f>'Publication Table'!F25/'Publication Table (%)'!H$24</f>
        <v>7.5949367088607597E-2</v>
      </c>
      <c r="I25" s="60">
        <f>'Publication Table'!G25/'Publication Table (%)'!I$24</f>
        <v>8.390022675736962E-2</v>
      </c>
      <c r="J25" s="155">
        <f>'Publication Table'!H25/'Publication Table (%)'!J$24</f>
        <v>7.9289940828402364E-2</v>
      </c>
      <c r="K25" s="60">
        <f>'Publication Table'!I25/'Publication Table (%)'!K$24</f>
        <v>8.0267558528428096E-2</v>
      </c>
      <c r="L25" s="60">
        <f>'Publication Table'!J25/'Publication Table (%)'!L$24</f>
        <v>8.4874863982589768E-2</v>
      </c>
      <c r="M25" s="60">
        <f>'Publication Table'!K25/'Publication Table (%)'!M$24</f>
        <v>9.0702947845804988E-2</v>
      </c>
      <c r="N25" s="60">
        <f>'Publication Table'!L25/'Publication Table (%)'!N$24</f>
        <v>8.0325960419091971E-2</v>
      </c>
      <c r="O25" s="60">
        <f>'Publication Table'!M25/'Publication Table (%)'!O$24</f>
        <v>8.5084033613445381E-2</v>
      </c>
      <c r="P25" s="60">
        <f>'Publication Table'!N25/'Publication Table (%)'!P$24</f>
        <v>7.8842315369261479E-2</v>
      </c>
      <c r="Q25" s="60">
        <f>'Publication Table'!O25/'Publication Table (%)'!Q$24</f>
        <v>6.5057712486883523E-2</v>
      </c>
      <c r="R25" s="60">
        <f>'Publication Table'!P25/'Publication Table (%)'!R$24</f>
        <v>6.3112078346028291E-2</v>
      </c>
      <c r="S25" s="60">
        <f>'Publication Table'!Q25/'Publication Table (%)'!S$24</f>
        <v>8.1495685522531155E-2</v>
      </c>
      <c r="T25" s="60">
        <f>'Publication Table'!R25/'Publication Table (%)'!T$24</f>
        <v>8.6651053864168617E-2</v>
      </c>
      <c r="U25" s="60">
        <f>'Publication Table'!S25/'Publication Table (%)'!U$24</f>
        <v>7.2417465388711397E-2</v>
      </c>
      <c r="V25" s="60">
        <f>'Publication Table'!T25/'Publication Table (%)'!V$24</f>
        <v>9.9143206854345162E-2</v>
      </c>
      <c r="W25" s="60">
        <f>'Publication Table'!U25/'Publication Table (%)'!W$24</f>
        <v>7.5991189427312769E-2</v>
      </c>
      <c r="X25" s="60">
        <f>'Publication Table'!V25/'Publication Table (%)'!X$24</f>
        <v>7.9681274900398405E-2</v>
      </c>
      <c r="Y25" s="60">
        <f>'Publication Table'!W25/'Publication Table (%)'!Y$24</f>
        <v>7.2832369942196537E-2</v>
      </c>
      <c r="Z25" s="60">
        <f>'Publication Table'!X25/'Publication Table (%)'!Z$24</f>
        <v>8.4474885844748854E-2</v>
      </c>
      <c r="AA25" s="60">
        <f>'Publication Table'!Y25/'Publication Table (%)'!AA$24</f>
        <v>9.8152424942263283E-2</v>
      </c>
      <c r="AB25" s="60">
        <f>'Publication Table'!Z25/'Publication Table (%)'!AB$24</f>
        <v>6.6191446028513234E-2</v>
      </c>
      <c r="AC25" s="60">
        <f>'Publication Table'!AA25/'Publication Table (%)'!AC$24</f>
        <v>9.9870298313878086E-2</v>
      </c>
    </row>
    <row r="26" spans="2:29" ht="14.25" hidden="1" outlineLevel="2">
      <c r="B26" s="132" t="str">
        <f t="shared" si="1"/>
        <v>University Hospital CrosshouseCancellation based on clinical reason by hospital %</v>
      </c>
      <c r="C26" s="135" t="str">
        <f t="shared" si="3"/>
        <v>University Hospital Crosshouse</v>
      </c>
      <c r="D26" s="166"/>
      <c r="E26" s="61" t="s">
        <v>118</v>
      </c>
      <c r="F26" s="60">
        <f>'Publication Table'!D26/'Publication Table (%)'!F$24</f>
        <v>2.828054298642534E-2</v>
      </c>
      <c r="G26" s="60">
        <f>'Publication Table'!E26/'Publication Table (%)'!G$24</f>
        <v>3.1746031746031744E-2</v>
      </c>
      <c r="H26" s="60">
        <f>'Publication Table'!F26/'Publication Table (%)'!H$24</f>
        <v>3.4810126582278479E-2</v>
      </c>
      <c r="I26" s="60">
        <f>'Publication Table'!G26/'Publication Table (%)'!I$24</f>
        <v>2.0408163265306121E-2</v>
      </c>
      <c r="J26" s="155">
        <f>'Publication Table'!H26/'Publication Table (%)'!J$24</f>
        <v>3.5502958579881658E-2</v>
      </c>
      <c r="K26" s="60">
        <f>'Publication Table'!I26/'Publication Table (%)'!K$24</f>
        <v>3.79041248606466E-2</v>
      </c>
      <c r="L26" s="60">
        <f>'Publication Table'!J26/'Publication Table (%)'!L$24</f>
        <v>2.720348204570185E-2</v>
      </c>
      <c r="M26" s="60">
        <f>'Publication Table'!K26/'Publication Table (%)'!M$24</f>
        <v>2.1541950113378686E-2</v>
      </c>
      <c r="N26" s="60">
        <f>'Publication Table'!L26/'Publication Table (%)'!N$24</f>
        <v>2.0954598370197905E-2</v>
      </c>
      <c r="O26" s="60">
        <f>'Publication Table'!M26/'Publication Table (%)'!O$24</f>
        <v>2.8361344537815126E-2</v>
      </c>
      <c r="P26" s="60">
        <f>'Publication Table'!N26/'Publication Table (%)'!P$24</f>
        <v>2.9940119760479042E-2</v>
      </c>
      <c r="Q26" s="60">
        <f>'Publication Table'!O26/'Publication Table (%)'!Q$24</f>
        <v>1.888772298006296E-2</v>
      </c>
      <c r="R26" s="60">
        <f>'Publication Table'!P26/'Publication Table (%)'!R$24</f>
        <v>2.2850924918389554E-2</v>
      </c>
      <c r="S26" s="60">
        <f>'Publication Table'!Q26/'Publication Table (%)'!S$24</f>
        <v>2.6845637583892617E-2</v>
      </c>
      <c r="T26" s="60">
        <f>'Publication Table'!R26/'Publication Table (%)'!T$24</f>
        <v>2.9274004683840751E-2</v>
      </c>
      <c r="U26" s="60">
        <f>'Publication Table'!S26/'Publication Table (%)'!U$24</f>
        <v>3.1948881789137379E-2</v>
      </c>
      <c r="V26" s="60">
        <f>'Publication Table'!T26/'Publication Table (%)'!V$24</f>
        <v>2.5703794369645042E-2</v>
      </c>
      <c r="W26" s="60">
        <f>'Publication Table'!U26/'Publication Table (%)'!W$24</f>
        <v>2.3127753303964757E-2</v>
      </c>
      <c r="X26" s="60">
        <f>'Publication Table'!V26/'Publication Table (%)'!X$24</f>
        <v>3.2868525896414341E-2</v>
      </c>
      <c r="Y26" s="60">
        <f>'Publication Table'!W26/'Publication Table (%)'!Y$24</f>
        <v>2.6589595375722544E-2</v>
      </c>
      <c r="Z26" s="60">
        <f>'Publication Table'!X26/'Publication Table (%)'!Z$24</f>
        <v>3.3105022831050226E-2</v>
      </c>
      <c r="AA26" s="60">
        <f>'Publication Table'!Y26/'Publication Table (%)'!AA$24</f>
        <v>3.695150115473441E-2</v>
      </c>
      <c r="AB26" s="60">
        <f>'Publication Table'!Z26/'Publication Table (%)'!AB$24</f>
        <v>2.7494908350305498E-2</v>
      </c>
      <c r="AC26" s="60">
        <f>'Publication Table'!AA26/'Publication Table (%)'!AC$24</f>
        <v>3.6316472114137487E-2</v>
      </c>
    </row>
    <row r="27" spans="2:29" ht="14.25" hidden="1" outlineLevel="2">
      <c r="B27" s="132" t="str">
        <f t="shared" si="1"/>
        <v>University Hospital CrosshouseCancellation based on capacity or non-clinical reason by hospital %</v>
      </c>
      <c r="C27" s="135" t="str">
        <f t="shared" si="3"/>
        <v>University Hospital Crosshouse</v>
      </c>
      <c r="D27" s="166"/>
      <c r="E27" s="61" t="s">
        <v>119</v>
      </c>
      <c r="F27" s="60">
        <f>'Publication Table'!D27/'Publication Table (%)'!F$24</f>
        <v>1.8099547511312219E-2</v>
      </c>
      <c r="G27" s="60">
        <f>'Publication Table'!E27/'Publication Table (%)'!G$24</f>
        <v>1.2698412698412698E-2</v>
      </c>
      <c r="H27" s="60">
        <f>'Publication Table'!F27/'Publication Table (%)'!H$24</f>
        <v>6.3291139240506328E-3</v>
      </c>
      <c r="I27" s="60">
        <f>'Publication Table'!G27/'Publication Table (%)'!I$24</f>
        <v>1.3605442176870748E-2</v>
      </c>
      <c r="J27" s="155">
        <f>'Publication Table'!H27/'Publication Table (%)'!J$24</f>
        <v>3.5502958579881655E-3</v>
      </c>
      <c r="K27" s="60">
        <f>'Publication Table'!I27/'Publication Table (%)'!K$24</f>
        <v>4.459308807134894E-3</v>
      </c>
      <c r="L27" s="60">
        <f>'Publication Table'!J27/'Publication Table (%)'!L$24</f>
        <v>2.720348204570185E-2</v>
      </c>
      <c r="M27" s="60">
        <f>'Publication Table'!K27/'Publication Table (%)'!M$24</f>
        <v>1.2471655328798186E-2</v>
      </c>
      <c r="N27" s="60">
        <f>'Publication Table'!L27/'Publication Table (%)'!N$24</f>
        <v>1.7462165308498253E-2</v>
      </c>
      <c r="O27" s="60">
        <f>'Publication Table'!M27/'Publication Table (%)'!O$24</f>
        <v>1.680672268907563E-2</v>
      </c>
      <c r="P27" s="60">
        <f>'Publication Table'!N27/'Publication Table (%)'!P$24</f>
        <v>1.1976047904191617E-2</v>
      </c>
      <c r="Q27" s="60">
        <f>'Publication Table'!O27/'Publication Table (%)'!Q$24</f>
        <v>1.1542497376705142E-2</v>
      </c>
      <c r="R27" s="60">
        <f>'Publication Table'!P27/'Publication Table (%)'!R$24</f>
        <v>4.3525571273122961E-3</v>
      </c>
      <c r="S27" s="60">
        <f>'Publication Table'!Q27/'Publication Table (%)'!S$24</f>
        <v>1.5340364333652923E-2</v>
      </c>
      <c r="T27" s="60">
        <f>'Publication Table'!R27/'Publication Table (%)'!T$24</f>
        <v>5.8548009367681503E-3</v>
      </c>
      <c r="U27" s="60">
        <f>'Publication Table'!S27/'Publication Table (%)'!U$24</f>
        <v>2.1299254526091589E-3</v>
      </c>
      <c r="V27" s="60">
        <f>'Publication Table'!T27/'Publication Table (%)'!V$24</f>
        <v>1.7135862913096694E-2</v>
      </c>
      <c r="W27" s="60">
        <f>'Publication Table'!U27/'Publication Table (%)'!W$24</f>
        <v>1.4317180616740088E-2</v>
      </c>
      <c r="X27" s="60">
        <f>'Publication Table'!V27/'Publication Table (%)'!X$24</f>
        <v>4.9800796812749003E-3</v>
      </c>
      <c r="Y27" s="60">
        <f>'Publication Table'!W27/'Publication Table (%)'!Y$24</f>
        <v>5.7803468208092483E-3</v>
      </c>
      <c r="Z27" s="60">
        <f>'Publication Table'!X27/'Publication Table (%)'!Z$24</f>
        <v>4.5662100456621002E-3</v>
      </c>
      <c r="AA27" s="60">
        <f>'Publication Table'!Y27/'Publication Table (%)'!AA$24</f>
        <v>2.4249422632794459E-2</v>
      </c>
      <c r="AB27" s="60">
        <f>'Publication Table'!Z27/'Publication Table (%)'!AB$24</f>
        <v>7.1283095723014261E-3</v>
      </c>
      <c r="AC27" s="60">
        <f>'Publication Table'!AA27/'Publication Table (%)'!AC$24</f>
        <v>1.4267185473411154E-2</v>
      </c>
    </row>
    <row r="28" spans="2:29" ht="14.25" hidden="1" outlineLevel="2">
      <c r="B28" s="132" t="str">
        <f t="shared" si="1"/>
        <v>University Hospital CrosshouseCancelled by Patient %</v>
      </c>
      <c r="C28" s="135" t="str">
        <f t="shared" si="3"/>
        <v>University Hospital Crosshouse</v>
      </c>
      <c r="D28" s="166"/>
      <c r="E28" s="61" t="s">
        <v>120</v>
      </c>
      <c r="F28" s="60">
        <f>'Publication Table'!D28/'Publication Table (%)'!F$24</f>
        <v>2.3755656108597284E-2</v>
      </c>
      <c r="G28" s="60">
        <f>'Publication Table'!E28/'Publication Table (%)'!G$24</f>
        <v>4.1269841269841269E-2</v>
      </c>
      <c r="H28" s="60">
        <f>'Publication Table'!F28/'Publication Table (%)'!H$24</f>
        <v>2.6371308016877638E-2</v>
      </c>
      <c r="I28" s="60">
        <f>'Publication Table'!G28/'Publication Table (%)'!I$24</f>
        <v>4.7619047619047616E-2</v>
      </c>
      <c r="J28" s="155">
        <f>'Publication Table'!H28/'Publication Table (%)'!J$24</f>
        <v>3.7869822485207101E-2</v>
      </c>
      <c r="K28" s="60">
        <f>'Publication Table'!I28/'Publication Table (%)'!K$24</f>
        <v>3.678929765886288E-2</v>
      </c>
      <c r="L28" s="60">
        <f>'Publication Table'!J28/'Publication Table (%)'!L$24</f>
        <v>2.8291621327529923E-2</v>
      </c>
      <c r="M28" s="60">
        <f>'Publication Table'!K28/'Publication Table (%)'!M$24</f>
        <v>5.2154195011337869E-2</v>
      </c>
      <c r="N28" s="60">
        <f>'Publication Table'!L28/'Publication Table (%)'!N$24</f>
        <v>3.9580908032596042E-2</v>
      </c>
      <c r="O28" s="60">
        <f>'Publication Table'!M28/'Publication Table (%)'!O$24</f>
        <v>3.5714285714285712E-2</v>
      </c>
      <c r="P28" s="60">
        <f>'Publication Table'!N28/'Publication Table (%)'!P$24</f>
        <v>2.9940119760479042E-2</v>
      </c>
      <c r="Q28" s="60">
        <f>'Publication Table'!O28/'Publication Table (%)'!Q$24</f>
        <v>3.3578174186778595E-2</v>
      </c>
      <c r="R28" s="60">
        <f>'Publication Table'!P28/'Publication Table (%)'!R$24</f>
        <v>2.8291621327529923E-2</v>
      </c>
      <c r="S28" s="60">
        <f>'Publication Table'!Q28/'Publication Table (%)'!S$24</f>
        <v>3.451581975071908E-2</v>
      </c>
      <c r="T28" s="60">
        <f>'Publication Table'!R28/'Publication Table (%)'!T$24</f>
        <v>4.6838407494145202E-2</v>
      </c>
      <c r="U28" s="60">
        <f>'Publication Table'!S28/'Publication Table (%)'!U$24</f>
        <v>3.4078807241746542E-2</v>
      </c>
      <c r="V28" s="60">
        <f>'Publication Table'!T28/'Publication Table (%)'!V$24</f>
        <v>4.4063647490820076E-2</v>
      </c>
      <c r="W28" s="60">
        <f>'Publication Table'!U28/'Publication Table (%)'!W$24</f>
        <v>3.1938325991189426E-2</v>
      </c>
      <c r="X28" s="60">
        <f>'Publication Table'!V28/'Publication Table (%)'!X$24</f>
        <v>3.5856573705179286E-2</v>
      </c>
      <c r="Y28" s="60">
        <f>'Publication Table'!W28/'Publication Table (%)'!Y$24</f>
        <v>3.5838150289017344E-2</v>
      </c>
      <c r="Z28" s="60">
        <f>'Publication Table'!X28/'Publication Table (%)'!Z$24</f>
        <v>4.4520547945205477E-2</v>
      </c>
      <c r="AA28" s="60">
        <f>'Publication Table'!Y28/'Publication Table (%)'!AA$24</f>
        <v>3.5796766743648963E-2</v>
      </c>
      <c r="AB28" s="60">
        <f>'Publication Table'!Z28/'Publication Table (%)'!AB$24</f>
        <v>3.0549898167006109E-2</v>
      </c>
      <c r="AC28" s="60">
        <f>'Publication Table'!AA28/'Publication Table (%)'!AC$24</f>
        <v>4.6692607003891051E-2</v>
      </c>
    </row>
    <row r="29" spans="2:29" ht="14.25" hidden="1" outlineLevel="2">
      <c r="B29" s="132" t="str">
        <f t="shared" si="1"/>
        <v>University Hospital CrosshouseOther reason %</v>
      </c>
      <c r="C29" s="135" t="str">
        <f t="shared" si="3"/>
        <v>University Hospital Crosshouse</v>
      </c>
      <c r="D29" s="166"/>
      <c r="E29" s="61" t="s">
        <v>121</v>
      </c>
      <c r="F29" s="60">
        <f>'Publication Table'!D29/'Publication Table (%)'!F$24</f>
        <v>5.6561085972850677E-3</v>
      </c>
      <c r="G29" s="60">
        <f>'Publication Table'!E29/'Publication Table (%)'!G$24</f>
        <v>3.1746031746031746E-3</v>
      </c>
      <c r="H29" s="60">
        <f>'Publication Table'!F29/'Publication Table (%)'!H$24</f>
        <v>8.4388185654008432E-3</v>
      </c>
      <c r="I29" s="60">
        <f>'Publication Table'!G29/'Publication Table (%)'!I$24</f>
        <v>2.2675736961451248E-3</v>
      </c>
      <c r="J29" s="155">
        <f>'Publication Table'!H29/'Publication Table (%)'!J$24</f>
        <v>2.3668639053254438E-3</v>
      </c>
      <c r="K29" s="60">
        <f>'Publication Table'!I29/'Publication Table (%)'!K$24</f>
        <v>1.1148272017837235E-3</v>
      </c>
      <c r="L29" s="60">
        <f>'Publication Table'!J29/'Publication Table (%)'!L$24</f>
        <v>2.176278563656148E-3</v>
      </c>
      <c r="M29" s="60">
        <f>'Publication Table'!K29/'Publication Table (%)'!M$24</f>
        <v>4.5351473922902496E-3</v>
      </c>
      <c r="N29" s="60">
        <f>'Publication Table'!L29/'Publication Table (%)'!N$24</f>
        <v>2.3282887077997671E-3</v>
      </c>
      <c r="O29" s="60">
        <f>'Publication Table'!M29/'Publication Table (%)'!O$24</f>
        <v>4.2016806722689074E-3</v>
      </c>
      <c r="P29" s="60">
        <f>'Publication Table'!N29/'Publication Table (%)'!P$24</f>
        <v>6.9860279441117763E-3</v>
      </c>
      <c r="Q29" s="60">
        <f>'Publication Table'!O29/'Publication Table (%)'!Q$24</f>
        <v>1.0493179433368311E-3</v>
      </c>
      <c r="R29" s="60">
        <f>'Publication Table'!P29/'Publication Table (%)'!R$24</f>
        <v>7.6169749727965181E-3</v>
      </c>
      <c r="S29" s="60">
        <f>'Publication Table'!Q29/'Publication Table (%)'!S$24</f>
        <v>4.7938638542665392E-3</v>
      </c>
      <c r="T29" s="60">
        <f>'Publication Table'!R29/'Publication Table (%)'!T$24</f>
        <v>4.6838407494145199E-3</v>
      </c>
      <c r="U29" s="60">
        <f>'Publication Table'!S29/'Publication Table (%)'!U$24</f>
        <v>4.2598509052183178E-3</v>
      </c>
      <c r="V29" s="60">
        <f>'Publication Table'!T29/'Publication Table (%)'!V$24</f>
        <v>1.2239902080783354E-2</v>
      </c>
      <c r="W29" s="60">
        <f>'Publication Table'!U29/'Publication Table (%)'!W$24</f>
        <v>6.6079295154185024E-3</v>
      </c>
      <c r="X29" s="60">
        <f>'Publication Table'!V29/'Publication Table (%)'!X$24</f>
        <v>5.9760956175298804E-3</v>
      </c>
      <c r="Y29" s="60">
        <f>'Publication Table'!W29/'Publication Table (%)'!Y$24</f>
        <v>4.6242774566473991E-3</v>
      </c>
      <c r="Z29" s="60">
        <f>'Publication Table'!X29/'Publication Table (%)'!Z$24</f>
        <v>2.2831050228310501E-3</v>
      </c>
      <c r="AA29" s="60">
        <f>'Publication Table'!Y29/'Publication Table (%)'!AA$24</f>
        <v>1.1547344110854503E-3</v>
      </c>
      <c r="AB29" s="60">
        <f>'Publication Table'!Z29/'Publication Table (%)'!AB$24</f>
        <v>1.0183299389002036E-3</v>
      </c>
      <c r="AC29" s="60">
        <f>'Publication Table'!AA29/'Publication Table (%)'!AC$24</f>
        <v>2.5940337224383916E-3</v>
      </c>
    </row>
    <row r="30" spans="2:29" ht="15" hidden="1" customHeight="1" outlineLevel="1" collapsed="1">
      <c r="B30" s="132" t="str">
        <f t="shared" si="1"/>
        <v>University Hospital AyrUniversity Hospital Ayr</v>
      </c>
      <c r="C30" s="135" t="str">
        <f>E30</f>
        <v>University Hospital Ayr</v>
      </c>
      <c r="D30" s="165" t="s">
        <v>13</v>
      </c>
      <c r="E30" s="65" t="s">
        <v>14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2:29" ht="15" hidden="1" customHeight="1" outlineLevel="2">
      <c r="B31" s="132" t="str">
        <f t="shared" si="1"/>
        <v>University Hospital AyrTotal Number of scheduled elective operations in theatre system</v>
      </c>
      <c r="C31" s="135" t="str">
        <f t="shared" ref="C31:C37" si="4">C30</f>
        <v>University Hospital Ayr</v>
      </c>
      <c r="D31" s="165"/>
      <c r="E31" s="58" t="s">
        <v>3</v>
      </c>
      <c r="F31" s="29">
        <f>'Publication Table'!D31</f>
        <v>977</v>
      </c>
      <c r="G31" s="29">
        <f>'Publication Table'!E31</f>
        <v>1070</v>
      </c>
      <c r="H31" s="29">
        <f>'Publication Table'!F31</f>
        <v>1133</v>
      </c>
      <c r="I31" s="29">
        <f>'Publication Table'!G31</f>
        <v>1040</v>
      </c>
      <c r="J31" s="154">
        <f>'Publication Table'!H31</f>
        <v>1131</v>
      </c>
      <c r="K31" s="29">
        <f>'Publication Table'!I31</f>
        <v>1154</v>
      </c>
      <c r="L31" s="29">
        <f>'Publication Table'!J31</f>
        <v>1207</v>
      </c>
      <c r="M31" s="29">
        <f>'Publication Table'!K31</f>
        <v>1031</v>
      </c>
      <c r="N31" s="29">
        <f>'Publication Table'!L31</f>
        <v>1113</v>
      </c>
      <c r="O31" s="29">
        <f>'Publication Table'!M31</f>
        <v>1138</v>
      </c>
      <c r="P31" s="29">
        <f>'Publication Table'!N31</f>
        <v>1120</v>
      </c>
      <c r="Q31" s="29">
        <f>'Publication Table'!O31</f>
        <v>1113</v>
      </c>
      <c r="R31" s="29">
        <f>'Publication Table'!P31</f>
        <v>1153</v>
      </c>
      <c r="S31" s="29">
        <f>'Publication Table'!Q31</f>
        <v>1137</v>
      </c>
      <c r="T31" s="29">
        <f>'Publication Table'!R31</f>
        <v>1094</v>
      </c>
      <c r="U31" s="29">
        <f>'Publication Table'!S31</f>
        <v>1059</v>
      </c>
      <c r="V31" s="29">
        <f>'Publication Table'!T31</f>
        <v>1044</v>
      </c>
      <c r="W31" s="29">
        <f>'Publication Table'!U31</f>
        <v>1042</v>
      </c>
      <c r="X31" s="29">
        <f>'Publication Table'!V31</f>
        <v>1203</v>
      </c>
      <c r="Y31" s="29">
        <f>'Publication Table'!W31</f>
        <v>1003</v>
      </c>
      <c r="Z31" s="29">
        <f>'Publication Table'!X31</f>
        <v>1071</v>
      </c>
      <c r="AA31" s="29">
        <f>'Publication Table'!Y31</f>
        <v>1026</v>
      </c>
      <c r="AB31" s="29">
        <f>'Publication Table'!Z31</f>
        <v>1131</v>
      </c>
      <c r="AC31" s="29">
        <f>'Publication Table'!AA31</f>
        <v>908</v>
      </c>
    </row>
    <row r="32" spans="2:29" ht="15" hidden="1" customHeight="1" outlineLevel="2">
      <c r="B32" s="132" t="str">
        <f t="shared" si="1"/>
        <v>University Hospital AyrPercent of total scheduled elective cancellations in theatre systems</v>
      </c>
      <c r="C32" s="135" t="str">
        <f t="shared" si="4"/>
        <v>University Hospital Ayr</v>
      </c>
      <c r="D32" s="165"/>
      <c r="E32" s="59" t="s">
        <v>117</v>
      </c>
      <c r="F32" s="60">
        <f>'Publication Table'!D32/'Publication Table (%)'!F$31</f>
        <v>0.11361310133060389</v>
      </c>
      <c r="G32" s="60">
        <f>'Publication Table'!E32/'Publication Table (%)'!G$31</f>
        <v>0.11308411214953271</v>
      </c>
      <c r="H32" s="60">
        <f>'Publication Table'!F32/'Publication Table (%)'!H$31</f>
        <v>0.12003530450132392</v>
      </c>
      <c r="I32" s="60">
        <f>'Publication Table'!G32/'Publication Table (%)'!I$31</f>
        <v>0.11442307692307692</v>
      </c>
      <c r="J32" s="155">
        <f>'Publication Table'!H32/'Publication Table (%)'!J$31</f>
        <v>0.11405835543766578</v>
      </c>
      <c r="K32" s="60">
        <f>'Publication Table'!I32/'Publication Table (%)'!K$31</f>
        <v>0.12391681109185441</v>
      </c>
      <c r="L32" s="60">
        <f>'Publication Table'!J32/'Publication Table (%)'!L$31</f>
        <v>0.11930405965202982</v>
      </c>
      <c r="M32" s="60">
        <f>'Publication Table'!K32/'Publication Table (%)'!M$31</f>
        <v>0.12997090203685743</v>
      </c>
      <c r="N32" s="60">
        <f>'Publication Table'!L32/'Publication Table (%)'!N$31</f>
        <v>9.7035040431266845E-2</v>
      </c>
      <c r="O32" s="60">
        <f>'Publication Table'!M32/'Publication Table (%)'!O$31</f>
        <v>0.13444639718804921</v>
      </c>
      <c r="P32" s="60">
        <f>'Publication Table'!N32/'Publication Table (%)'!P$31</f>
        <v>0.11874999999999999</v>
      </c>
      <c r="Q32" s="60">
        <f>'Publication Table'!O32/'Publication Table (%)'!Q$31</f>
        <v>0.11590296495956873</v>
      </c>
      <c r="R32" s="60">
        <f>'Publication Table'!P32/'Publication Table (%)'!R$31</f>
        <v>0.10667823070251518</v>
      </c>
      <c r="S32" s="60">
        <f>'Publication Table'!Q32/'Publication Table (%)'!S$31</f>
        <v>0.10378188214599825</v>
      </c>
      <c r="T32" s="60">
        <f>'Publication Table'!R32/'Publication Table (%)'!T$31</f>
        <v>0.10786106032906764</v>
      </c>
      <c r="U32" s="60">
        <f>'Publication Table'!S32/'Publication Table (%)'!U$31</f>
        <v>9.9150141643059492E-2</v>
      </c>
      <c r="V32" s="60">
        <f>'Publication Table'!T32/'Publication Table (%)'!V$31</f>
        <v>0.11494252873563218</v>
      </c>
      <c r="W32" s="60">
        <f>'Publication Table'!U32/'Publication Table (%)'!W$31</f>
        <v>0.11900191938579655</v>
      </c>
      <c r="X32" s="60">
        <f>'Publication Table'!V32/'Publication Table (%)'!X$31</f>
        <v>0.11055694098088113</v>
      </c>
      <c r="Y32" s="60">
        <f>'Publication Table'!W32/'Publication Table (%)'!Y$31</f>
        <v>0.10867397806580259</v>
      </c>
      <c r="Z32" s="60">
        <f>'Publication Table'!X32/'Publication Table (%)'!Z$31</f>
        <v>8.9635854341736695E-2</v>
      </c>
      <c r="AA32" s="60">
        <f>'Publication Table'!Y32/'Publication Table (%)'!AA$31</f>
        <v>0.12183235867446393</v>
      </c>
      <c r="AB32" s="60">
        <f>'Publication Table'!Z32/'Publication Table (%)'!AB$31</f>
        <v>0.11229000884173299</v>
      </c>
      <c r="AC32" s="60">
        <f>'Publication Table'!AA32/'Publication Table (%)'!AC$31</f>
        <v>0.11894273127753303</v>
      </c>
    </row>
    <row r="33" spans="2:29" ht="15" hidden="1" customHeight="1" outlineLevel="2">
      <c r="B33" s="132" t="str">
        <f t="shared" si="1"/>
        <v>University Hospital AyrCancellation based on clinical reason by hospital %</v>
      </c>
      <c r="C33" s="135" t="str">
        <f t="shared" si="4"/>
        <v>University Hospital Ayr</v>
      </c>
      <c r="D33" s="165"/>
      <c r="E33" s="61" t="s">
        <v>118</v>
      </c>
      <c r="F33" s="60">
        <f>'Publication Table'!D33/'Publication Table (%)'!F$31</f>
        <v>4.6059365404298877E-2</v>
      </c>
      <c r="G33" s="60">
        <f>'Publication Table'!E33/'Publication Table (%)'!G$31</f>
        <v>4.9532710280373829E-2</v>
      </c>
      <c r="H33" s="60">
        <f>'Publication Table'!F33/'Publication Table (%)'!H$31</f>
        <v>4.9426301853486322E-2</v>
      </c>
      <c r="I33" s="60">
        <f>'Publication Table'!G33/'Publication Table (%)'!I$31</f>
        <v>4.230769230769231E-2</v>
      </c>
      <c r="J33" s="155">
        <f>'Publication Table'!H33/'Publication Table (%)'!J$31</f>
        <v>4.2440318302387266E-2</v>
      </c>
      <c r="K33" s="60">
        <f>'Publication Table'!I33/'Publication Table (%)'!K$31</f>
        <v>4.7660311958405546E-2</v>
      </c>
      <c r="L33" s="60">
        <f>'Publication Table'!J33/'Publication Table (%)'!L$31</f>
        <v>5.2195526097763047E-2</v>
      </c>
      <c r="M33" s="60">
        <f>'Publication Table'!K33/'Publication Table (%)'!M$31</f>
        <v>5.0436469447138699E-2</v>
      </c>
      <c r="N33" s="60">
        <f>'Publication Table'!L33/'Publication Table (%)'!N$31</f>
        <v>4.8517520215633422E-2</v>
      </c>
      <c r="O33" s="60">
        <f>'Publication Table'!M33/'Publication Table (%)'!O$31</f>
        <v>5.0966608084358524E-2</v>
      </c>
      <c r="P33" s="60">
        <f>'Publication Table'!N33/'Publication Table (%)'!P$31</f>
        <v>4.0178571428571432E-2</v>
      </c>
      <c r="Q33" s="60">
        <f>'Publication Table'!O33/'Publication Table (%)'!Q$31</f>
        <v>4.7619047619047616E-2</v>
      </c>
      <c r="R33" s="60">
        <f>'Publication Table'!P33/'Publication Table (%)'!R$31</f>
        <v>3.9895923677363401E-2</v>
      </c>
      <c r="S33" s="60">
        <f>'Publication Table'!Q33/'Publication Table (%)'!S$31</f>
        <v>3.9577836411609502E-2</v>
      </c>
      <c r="T33" s="60">
        <f>'Publication Table'!R33/'Publication Table (%)'!T$31</f>
        <v>4.9360146252285193E-2</v>
      </c>
      <c r="U33" s="60">
        <f>'Publication Table'!S33/'Publication Table (%)'!U$31</f>
        <v>3.7771482530689328E-2</v>
      </c>
      <c r="V33" s="60">
        <f>'Publication Table'!T33/'Publication Table (%)'!V$31</f>
        <v>5.2681992337164751E-2</v>
      </c>
      <c r="W33" s="60">
        <f>'Publication Table'!U33/'Publication Table (%)'!W$31</f>
        <v>3.6468330134357005E-2</v>
      </c>
      <c r="X33" s="60">
        <f>'Publication Table'!V33/'Publication Table (%)'!X$31</f>
        <v>4.0731504571903575E-2</v>
      </c>
      <c r="Y33" s="60">
        <f>'Publication Table'!W33/'Publication Table (%)'!Y$31</f>
        <v>4.6859421734795612E-2</v>
      </c>
      <c r="Z33" s="60">
        <f>'Publication Table'!X33/'Publication Table (%)'!Z$31</f>
        <v>4.8552754435107377E-2</v>
      </c>
      <c r="AA33" s="60">
        <f>'Publication Table'!Y33/'Publication Table (%)'!AA$31</f>
        <v>5.5555555555555552E-2</v>
      </c>
      <c r="AB33" s="60">
        <f>'Publication Table'!Z33/'Publication Table (%)'!AB$31</f>
        <v>5.7471264367816091E-2</v>
      </c>
      <c r="AC33" s="60">
        <f>'Publication Table'!AA33/'Publication Table (%)'!AC$31</f>
        <v>5.7268722466960353E-2</v>
      </c>
    </row>
    <row r="34" spans="2:29" ht="15" hidden="1" customHeight="1" outlineLevel="2">
      <c r="B34" s="132" t="str">
        <f t="shared" si="1"/>
        <v>University Hospital AyrCancellation based on capacity or non-clinical reason by hospital %</v>
      </c>
      <c r="C34" s="135" t="str">
        <f t="shared" si="4"/>
        <v>University Hospital Ayr</v>
      </c>
      <c r="D34" s="165"/>
      <c r="E34" s="61" t="s">
        <v>119</v>
      </c>
      <c r="F34" s="60">
        <f>'Publication Table'!D34/'Publication Table (%)'!F$31</f>
        <v>1.1258955987717503E-2</v>
      </c>
      <c r="G34" s="60">
        <f>'Publication Table'!E34/'Publication Table (%)'!G$31</f>
        <v>1.5887850467289719E-2</v>
      </c>
      <c r="H34" s="60">
        <f>'Publication Table'!F34/'Publication Table (%)'!H$31</f>
        <v>9.7087378640776691E-3</v>
      </c>
      <c r="I34" s="60">
        <f>'Publication Table'!G34/'Publication Table (%)'!I$31</f>
        <v>1.3461538461538462E-2</v>
      </c>
      <c r="J34" s="155">
        <f>'Publication Table'!H34/'Publication Table (%)'!J$31</f>
        <v>1.8567639257294429E-2</v>
      </c>
      <c r="K34" s="60">
        <f>'Publication Table'!I34/'Publication Table (%)'!K$31</f>
        <v>1.8197573656845753E-2</v>
      </c>
      <c r="L34" s="60">
        <f>'Publication Table'!J34/'Publication Table (%)'!L$31</f>
        <v>9.9420049710024858E-3</v>
      </c>
      <c r="M34" s="60">
        <f>'Publication Table'!K34/'Publication Table (%)'!M$31</f>
        <v>1.066925315227934E-2</v>
      </c>
      <c r="N34" s="60">
        <f>'Publication Table'!L34/'Publication Table (%)'!N$31</f>
        <v>1.1680143755615454E-2</v>
      </c>
      <c r="O34" s="60">
        <f>'Publication Table'!M34/'Publication Table (%)'!O$31</f>
        <v>1.3181019332161687E-2</v>
      </c>
      <c r="P34" s="60">
        <f>'Publication Table'!N34/'Publication Table (%)'!P$31</f>
        <v>1.6964285714285713E-2</v>
      </c>
      <c r="Q34" s="60">
        <f>'Publication Table'!O34/'Publication Table (%)'!Q$31</f>
        <v>1.3477088948787063E-2</v>
      </c>
      <c r="R34" s="60">
        <f>'Publication Table'!P34/'Publication Table (%)'!R$31</f>
        <v>1.1274934952298352E-2</v>
      </c>
      <c r="S34" s="60">
        <f>'Publication Table'!Q34/'Publication Table (%)'!S$31</f>
        <v>1.3192612137203167E-2</v>
      </c>
      <c r="T34" s="60">
        <f>'Publication Table'!R34/'Publication Table (%)'!T$31</f>
        <v>1.4625228519195612E-2</v>
      </c>
      <c r="U34" s="60">
        <f>'Publication Table'!S34/'Publication Table (%)'!U$31</f>
        <v>1.5108593012275733E-2</v>
      </c>
      <c r="V34" s="60">
        <f>'Publication Table'!T34/'Publication Table (%)'!V$31</f>
        <v>1.6283524904214558E-2</v>
      </c>
      <c r="W34" s="60">
        <f>'Publication Table'!U34/'Publication Table (%)'!W$31</f>
        <v>2.5911708253358926E-2</v>
      </c>
      <c r="X34" s="60">
        <f>'Publication Table'!V34/'Publication Table (%)'!X$31</f>
        <v>1.6625103906899419E-2</v>
      </c>
      <c r="Y34" s="60">
        <f>'Publication Table'!W34/'Publication Table (%)'!Y$31</f>
        <v>1.8943170488534396E-2</v>
      </c>
      <c r="Z34" s="60">
        <f>'Publication Table'!X34/'Publication Table (%)'!Z$31</f>
        <v>4.6685340802987861E-3</v>
      </c>
      <c r="AA34" s="60">
        <f>'Publication Table'!Y34/'Publication Table (%)'!AA$31</f>
        <v>2.1442495126705652E-2</v>
      </c>
      <c r="AB34" s="60">
        <f>'Publication Table'!Z34/'Publication Table (%)'!AB$31</f>
        <v>1.6799292661361626E-2</v>
      </c>
      <c r="AC34" s="60">
        <f>'Publication Table'!AA34/'Publication Table (%)'!AC$31</f>
        <v>1.9823788546255508E-2</v>
      </c>
    </row>
    <row r="35" spans="2:29" ht="15" hidden="1" customHeight="1" outlineLevel="2">
      <c r="B35" s="132" t="str">
        <f t="shared" si="1"/>
        <v>University Hospital AyrCancelled by Patient %</v>
      </c>
      <c r="C35" s="135" t="str">
        <f t="shared" si="4"/>
        <v>University Hospital Ayr</v>
      </c>
      <c r="D35" s="165"/>
      <c r="E35" s="61" t="s">
        <v>120</v>
      </c>
      <c r="F35" s="60">
        <f>'Publication Table'!D35/'Publication Table (%)'!F$31</f>
        <v>3.1729785056294778E-2</v>
      </c>
      <c r="G35" s="60">
        <f>'Publication Table'!E35/'Publication Table (%)'!G$31</f>
        <v>2.9906542056074768E-2</v>
      </c>
      <c r="H35" s="60">
        <f>'Publication Table'!F35/'Publication Table (%)'!H$31</f>
        <v>3.971756398940865E-2</v>
      </c>
      <c r="I35" s="60">
        <f>'Publication Table'!G35/'Publication Table (%)'!I$31</f>
        <v>3.0769230769230771E-2</v>
      </c>
      <c r="J35" s="155">
        <f>'Publication Table'!H35/'Publication Table (%)'!J$31</f>
        <v>3.3598585322723251E-2</v>
      </c>
      <c r="K35" s="60">
        <f>'Publication Table'!I35/'Publication Table (%)'!K$31</f>
        <v>3.726169844020797E-2</v>
      </c>
      <c r="L35" s="60">
        <f>'Publication Table'!J35/'Publication Table (%)'!L$31</f>
        <v>3.8939519469759737E-2</v>
      </c>
      <c r="M35" s="60">
        <f>'Publication Table'!K35/'Publication Table (%)'!M$31</f>
        <v>4.4616876818622697E-2</v>
      </c>
      <c r="N35" s="60">
        <f>'Publication Table'!L35/'Publication Table (%)'!N$31</f>
        <v>2.9649595687331536E-2</v>
      </c>
      <c r="O35" s="60">
        <f>'Publication Table'!M35/'Publication Table (%)'!O$31</f>
        <v>4.9209138840070298E-2</v>
      </c>
      <c r="P35" s="60">
        <f>'Publication Table'!N35/'Publication Table (%)'!P$31</f>
        <v>4.0178571428571432E-2</v>
      </c>
      <c r="Q35" s="60">
        <f>'Publication Table'!O35/'Publication Table (%)'!Q$31</f>
        <v>3.8634321653189578E-2</v>
      </c>
      <c r="R35" s="60">
        <f>'Publication Table'!P35/'Publication Table (%)'!R$31</f>
        <v>3.2957502168256721E-2</v>
      </c>
      <c r="S35" s="60">
        <f>'Publication Table'!Q35/'Publication Table (%)'!S$31</f>
        <v>3.1662269129287601E-2</v>
      </c>
      <c r="T35" s="60">
        <f>'Publication Table'!R35/'Publication Table (%)'!T$31</f>
        <v>3.2906764168190127E-2</v>
      </c>
      <c r="U35" s="60">
        <f>'Publication Table'!S35/'Publication Table (%)'!U$31</f>
        <v>3.8715769593956562E-2</v>
      </c>
      <c r="V35" s="60">
        <f>'Publication Table'!T35/'Publication Table (%)'!V$31</f>
        <v>3.5440613026819924E-2</v>
      </c>
      <c r="W35" s="60">
        <f>'Publication Table'!U35/'Publication Table (%)'!W$31</f>
        <v>4.5105566218809984E-2</v>
      </c>
      <c r="X35" s="60">
        <f>'Publication Table'!V35/'Publication Table (%)'!X$31</f>
        <v>3.7406483790523692E-2</v>
      </c>
      <c r="Y35" s="60">
        <f>'Publication Table'!W35/'Publication Table (%)'!Y$31</f>
        <v>3.0907278165503489E-2</v>
      </c>
      <c r="Z35" s="60">
        <f>'Publication Table'!X35/'Publication Table (%)'!Z$31</f>
        <v>2.8944911297852476E-2</v>
      </c>
      <c r="AA35" s="60">
        <f>'Publication Table'!Y35/'Publication Table (%)'!AA$31</f>
        <v>3.5087719298245612E-2</v>
      </c>
      <c r="AB35" s="60">
        <f>'Publication Table'!Z35/'Publication Table (%)'!AB$31</f>
        <v>3.3598585322723251E-2</v>
      </c>
      <c r="AC35" s="60">
        <f>'Publication Table'!AA35/'Publication Table (%)'!AC$31</f>
        <v>3.7444933920704845E-2</v>
      </c>
    </row>
    <row r="36" spans="2:29" ht="15" hidden="1" customHeight="1" outlineLevel="2">
      <c r="B36" s="132" t="str">
        <f t="shared" si="1"/>
        <v>University Hospital AyrOther reason %</v>
      </c>
      <c r="C36" s="135" t="str">
        <f t="shared" si="4"/>
        <v>University Hospital Ayr</v>
      </c>
      <c r="D36" s="165"/>
      <c r="E36" s="61" t="s">
        <v>121</v>
      </c>
      <c r="F36" s="60">
        <f>'Publication Table'!D36/'Publication Table (%)'!F$31</f>
        <v>2.4564994882292732E-2</v>
      </c>
      <c r="G36" s="60">
        <f>'Publication Table'!E36/'Publication Table (%)'!G$31</f>
        <v>1.7757009345794394E-2</v>
      </c>
      <c r="H36" s="60">
        <f>'Publication Table'!F36/'Publication Table (%)'!H$31</f>
        <v>2.1182700794351281E-2</v>
      </c>
      <c r="I36" s="60">
        <f>'Publication Table'!G36/'Publication Table (%)'!I$31</f>
        <v>2.7884615384615386E-2</v>
      </c>
      <c r="J36" s="155">
        <f>'Publication Table'!H36/'Publication Table (%)'!J$31</f>
        <v>1.9451812555260833E-2</v>
      </c>
      <c r="K36" s="60">
        <f>'Publication Table'!I36/'Publication Table (%)'!K$31</f>
        <v>2.0797227036395149E-2</v>
      </c>
      <c r="L36" s="60">
        <f>'Publication Table'!J36/'Publication Table (%)'!L$31</f>
        <v>1.8227009113504555E-2</v>
      </c>
      <c r="M36" s="60">
        <f>'Publication Table'!K36/'Publication Table (%)'!M$31</f>
        <v>2.4248302618816681E-2</v>
      </c>
      <c r="N36" s="60">
        <f>'Publication Table'!L36/'Publication Table (%)'!N$31</f>
        <v>7.1877807726864335E-3</v>
      </c>
      <c r="O36" s="60">
        <f>'Publication Table'!M36/'Publication Table (%)'!O$31</f>
        <v>2.10896309314587E-2</v>
      </c>
      <c r="P36" s="60">
        <f>'Publication Table'!N36/'Publication Table (%)'!P$31</f>
        <v>2.1428571428571429E-2</v>
      </c>
      <c r="Q36" s="60">
        <f>'Publication Table'!O36/'Publication Table (%)'!Q$31</f>
        <v>1.6172506738544475E-2</v>
      </c>
      <c r="R36" s="60">
        <f>'Publication Table'!P36/'Publication Table (%)'!R$31</f>
        <v>2.2549869904596703E-2</v>
      </c>
      <c r="S36" s="60">
        <f>'Publication Table'!Q36/'Publication Table (%)'!S$31</f>
        <v>1.9349164467897976E-2</v>
      </c>
      <c r="T36" s="60">
        <f>'Publication Table'!R36/'Publication Table (%)'!T$31</f>
        <v>1.0968921389396709E-2</v>
      </c>
      <c r="U36" s="60">
        <f>'Publication Table'!S36/'Publication Table (%)'!U$31</f>
        <v>7.5542965061378663E-3</v>
      </c>
      <c r="V36" s="60">
        <f>'Publication Table'!T36/'Publication Table (%)'!V$31</f>
        <v>1.0536398467432951E-2</v>
      </c>
      <c r="W36" s="60">
        <f>'Publication Table'!U36/'Publication Table (%)'!W$31</f>
        <v>1.1516314779270634E-2</v>
      </c>
      <c r="X36" s="60">
        <f>'Publication Table'!V36/'Publication Table (%)'!X$31</f>
        <v>1.5793848711554447E-2</v>
      </c>
      <c r="Y36" s="60">
        <f>'Publication Table'!W36/'Publication Table (%)'!Y$31</f>
        <v>1.1964107676969093E-2</v>
      </c>
      <c r="Z36" s="60">
        <f>'Publication Table'!X36/'Publication Table (%)'!Z$31</f>
        <v>7.4696545284780582E-3</v>
      </c>
      <c r="AA36" s="60">
        <f>'Publication Table'!Y36/'Publication Table (%)'!AA$31</f>
        <v>9.7465886939571145E-3</v>
      </c>
      <c r="AB36" s="60">
        <f>'Publication Table'!Z36/'Publication Table (%)'!AB$31</f>
        <v>4.4208664898320073E-3</v>
      </c>
      <c r="AC36" s="60">
        <f>'Publication Table'!AA36/'Publication Table (%)'!AC$31</f>
        <v>4.4052863436123352E-3</v>
      </c>
    </row>
    <row r="37" spans="2:29" ht="14.25" customHeight="1">
      <c r="B37" s="132" t="str">
        <f t="shared" si="1"/>
        <v>University Hospital Ayr</v>
      </c>
      <c r="C37" s="135" t="str">
        <f t="shared" si="4"/>
        <v>University Hospital Ayr</v>
      </c>
      <c r="D37" s="165"/>
      <c r="E37" s="62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</row>
    <row r="38" spans="2:29" ht="15" customHeight="1">
      <c r="B38" s="132" t="str">
        <f t="shared" si="1"/>
        <v>NHS BordersNHS Borders</v>
      </c>
      <c r="C38" s="135" t="str">
        <f>E38</f>
        <v>NHS Borders</v>
      </c>
      <c r="D38" s="165"/>
      <c r="E38" s="64" t="s">
        <v>127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  <row r="39" spans="2:29" ht="15" customHeight="1">
      <c r="B39" s="132" t="str">
        <f t="shared" si="1"/>
        <v>NHS BordersTotal Number of scheduled elective operations in theatre system</v>
      </c>
      <c r="C39" s="135" t="str">
        <f t="shared" ref="C39:C45" si="5">C38</f>
        <v>NHS Borders</v>
      </c>
      <c r="D39" s="165"/>
      <c r="E39" s="58" t="s">
        <v>3</v>
      </c>
      <c r="F39" s="16">
        <f>'Publication Table'!D39</f>
        <v>457</v>
      </c>
      <c r="G39" s="16">
        <f>'Publication Table'!E39</f>
        <v>511</v>
      </c>
      <c r="H39" s="16">
        <f>'Publication Table'!F39</f>
        <v>468</v>
      </c>
      <c r="I39" s="16">
        <f>'Publication Table'!G39</f>
        <v>469</v>
      </c>
      <c r="J39" s="16">
        <f>'Publication Table'!H39</f>
        <v>550</v>
      </c>
      <c r="K39" s="16">
        <f>'Publication Table'!I39</f>
        <v>510</v>
      </c>
      <c r="L39" s="16">
        <f>'Publication Table'!J39</f>
        <v>485</v>
      </c>
      <c r="M39" s="16">
        <f>'Publication Table'!K39</f>
        <v>363</v>
      </c>
      <c r="N39" s="16">
        <f>'Publication Table'!L39</f>
        <v>437</v>
      </c>
      <c r="O39" s="16">
        <f>'Publication Table'!M39</f>
        <v>470</v>
      </c>
      <c r="P39" s="16">
        <f>'Publication Table'!N39</f>
        <v>531</v>
      </c>
      <c r="Q39" s="16">
        <f>'Publication Table'!O39</f>
        <v>427</v>
      </c>
      <c r="R39" s="16">
        <f>'Publication Table'!P39</f>
        <v>527</v>
      </c>
      <c r="S39" s="16">
        <f>'Publication Table'!Q39</f>
        <v>501</v>
      </c>
      <c r="T39" s="16">
        <f>'Publication Table'!R39</f>
        <v>359</v>
      </c>
      <c r="U39" s="16">
        <f>'Publication Table'!S39</f>
        <v>471</v>
      </c>
      <c r="V39" s="16">
        <f>'Publication Table'!T39</f>
        <v>413</v>
      </c>
      <c r="W39" s="16">
        <f>'Publication Table'!U39</f>
        <v>465</v>
      </c>
      <c r="X39" s="16">
        <f>'Publication Table'!V39</f>
        <v>450</v>
      </c>
      <c r="Y39" s="16">
        <f>'Publication Table'!W39</f>
        <v>377</v>
      </c>
      <c r="Z39" s="16">
        <f>'Publication Table'!X39</f>
        <v>378</v>
      </c>
      <c r="AA39" s="16">
        <f>'Publication Table'!Y39</f>
        <v>370</v>
      </c>
      <c r="AB39" s="16">
        <f>'Publication Table'!Z39</f>
        <v>455</v>
      </c>
      <c r="AC39" s="16">
        <f>'Publication Table'!AA39</f>
        <v>421</v>
      </c>
    </row>
    <row r="40" spans="2:29" ht="15" customHeight="1">
      <c r="B40" s="132" t="str">
        <f t="shared" si="1"/>
        <v>NHS BordersPercent of total scheduled elective cancellations in theatre systems</v>
      </c>
      <c r="C40" s="135" t="str">
        <f t="shared" si="5"/>
        <v>NHS Borders</v>
      </c>
      <c r="D40" s="165"/>
      <c r="E40" s="59" t="s">
        <v>117</v>
      </c>
      <c r="F40" s="88">
        <f>'Publication Table'!D40/'Publication Table (%)'!F$39</f>
        <v>0.14442013129102846</v>
      </c>
      <c r="G40" s="88">
        <f>'Publication Table'!E40/'Publication Table (%)'!G$39</f>
        <v>8.8062622309197647E-2</v>
      </c>
      <c r="H40" s="88">
        <f>'Publication Table'!F40/'Publication Table (%)'!H$39</f>
        <v>7.0512820512820512E-2</v>
      </c>
      <c r="I40" s="88">
        <f>'Publication Table'!G40/'Publication Table (%)'!I$39</f>
        <v>0.12153518123667377</v>
      </c>
      <c r="J40" s="88">
        <f>'Publication Table'!H40/'Publication Table (%)'!J$39</f>
        <v>8.3636363636363634E-2</v>
      </c>
      <c r="K40" s="88">
        <f>'Publication Table'!I40/'Publication Table (%)'!K$39</f>
        <v>9.0196078431372548E-2</v>
      </c>
      <c r="L40" s="88">
        <f>'Publication Table'!J40/'Publication Table (%)'!L$39</f>
        <v>7.628865979381444E-2</v>
      </c>
      <c r="M40" s="88">
        <f>'Publication Table'!K40/'Publication Table (%)'!M$39</f>
        <v>9.366391184573003E-2</v>
      </c>
      <c r="N40" s="88">
        <f>'Publication Table'!L40/'Publication Table (%)'!N$39</f>
        <v>0.12128146453089245</v>
      </c>
      <c r="O40" s="88">
        <f>'Publication Table'!M40/'Publication Table (%)'!O$39</f>
        <v>0.11914893617021277</v>
      </c>
      <c r="P40" s="88">
        <f>'Publication Table'!N40/'Publication Table (%)'!P$39</f>
        <v>8.4745762711864403E-2</v>
      </c>
      <c r="Q40" s="88">
        <f>'Publication Table'!O40/'Publication Table (%)'!Q$39</f>
        <v>0.10070257611241218</v>
      </c>
      <c r="R40" s="88">
        <f>'Publication Table'!P40/'Publication Table (%)'!R$39</f>
        <v>0.13092979127134724</v>
      </c>
      <c r="S40" s="88">
        <f>'Publication Table'!Q40/'Publication Table (%)'!S$39</f>
        <v>7.5848303393213579E-2</v>
      </c>
      <c r="T40" s="88">
        <f>'Publication Table'!R40/'Publication Table (%)'!T$39</f>
        <v>9.4707520891364902E-2</v>
      </c>
      <c r="U40" s="88">
        <f>'Publication Table'!S40/'Publication Table (%)'!U$39</f>
        <v>0.10615711252653928</v>
      </c>
      <c r="V40" s="88">
        <f>'Publication Table'!T40/'Publication Table (%)'!V$39</f>
        <v>8.2324455205811137E-2</v>
      </c>
      <c r="W40" s="88">
        <f>'Publication Table'!U40/'Publication Table (%)'!W$39</f>
        <v>8.1720430107526887E-2</v>
      </c>
      <c r="X40" s="88">
        <f>'Publication Table'!V40/'Publication Table (%)'!X$39</f>
        <v>9.7777777777777783E-2</v>
      </c>
      <c r="Y40" s="88">
        <f>'Publication Table'!W40/'Publication Table (%)'!Y$39</f>
        <v>7.9575596816976124E-2</v>
      </c>
      <c r="Z40" s="88">
        <f>'Publication Table'!X40/'Publication Table (%)'!Z$39</f>
        <v>0.15873015873015872</v>
      </c>
      <c r="AA40" s="88">
        <f>'Publication Table'!Y40/'Publication Table (%)'!AA$39</f>
        <v>8.1081081081081086E-2</v>
      </c>
      <c r="AB40" s="88">
        <f>'Publication Table'!Z40/'Publication Table (%)'!AB$39</f>
        <v>7.9120879120879117E-2</v>
      </c>
      <c r="AC40" s="88">
        <f>'Publication Table'!AA40/'Publication Table (%)'!AC$39</f>
        <v>0.11163895486935867</v>
      </c>
    </row>
    <row r="41" spans="2:29" ht="15" customHeight="1">
      <c r="B41" s="132" t="str">
        <f t="shared" si="1"/>
        <v>NHS BordersCancellation based on clinical reason by hospital %</v>
      </c>
      <c r="C41" s="135" t="str">
        <f t="shared" si="5"/>
        <v>NHS Borders</v>
      </c>
      <c r="D41" s="165"/>
      <c r="E41" s="61" t="s">
        <v>118</v>
      </c>
      <c r="F41" s="88">
        <f>'Publication Table'!D41/'Publication Table (%)'!F$39</f>
        <v>2.1881838074398249E-2</v>
      </c>
      <c r="G41" s="88">
        <f>'Publication Table'!E41/'Publication Table (%)'!G$39</f>
        <v>1.7612524461839529E-2</v>
      </c>
      <c r="H41" s="88">
        <f>'Publication Table'!F41/'Publication Table (%)'!H$39</f>
        <v>1.7094017094017096E-2</v>
      </c>
      <c r="I41" s="88">
        <f>'Publication Table'!G41/'Publication Table (%)'!I$39</f>
        <v>2.5586353944562899E-2</v>
      </c>
      <c r="J41" s="88">
        <f>'Publication Table'!H41/'Publication Table (%)'!J$39</f>
        <v>2.181818181818182E-2</v>
      </c>
      <c r="K41" s="88">
        <f>'Publication Table'!I41/'Publication Table (%)'!K$39</f>
        <v>2.3529411764705882E-2</v>
      </c>
      <c r="L41" s="88">
        <f>'Publication Table'!J41/'Publication Table (%)'!L$39</f>
        <v>2.0618556701030927E-2</v>
      </c>
      <c r="M41" s="88">
        <f>'Publication Table'!K41/'Publication Table (%)'!M$39</f>
        <v>2.2038567493112948E-2</v>
      </c>
      <c r="N41" s="88">
        <f>'Publication Table'!L41/'Publication Table (%)'!N$39</f>
        <v>3.4324942791762014E-2</v>
      </c>
      <c r="O41" s="88">
        <f>'Publication Table'!M41/'Publication Table (%)'!O$39</f>
        <v>1.9148936170212766E-2</v>
      </c>
      <c r="P41" s="88">
        <f>'Publication Table'!N41/'Publication Table (%)'!P$39</f>
        <v>2.0715630885122412E-2</v>
      </c>
      <c r="Q41" s="88">
        <f>'Publication Table'!O41/'Publication Table (%)'!Q$39</f>
        <v>3.2786885245901641E-2</v>
      </c>
      <c r="R41" s="88">
        <f>'Publication Table'!P41/'Publication Table (%)'!R$39</f>
        <v>3.2258064516129031E-2</v>
      </c>
      <c r="S41" s="88">
        <f>'Publication Table'!Q41/'Publication Table (%)'!S$39</f>
        <v>1.7964071856287425E-2</v>
      </c>
      <c r="T41" s="88">
        <f>'Publication Table'!R41/'Publication Table (%)'!T$39</f>
        <v>3.0640668523676879E-2</v>
      </c>
      <c r="U41" s="88">
        <f>'Publication Table'!S41/'Publication Table (%)'!U$39</f>
        <v>2.1231422505307854E-2</v>
      </c>
      <c r="V41" s="88">
        <f>'Publication Table'!T41/'Publication Table (%)'!V$39</f>
        <v>2.9055690072639227E-2</v>
      </c>
      <c r="W41" s="88">
        <f>'Publication Table'!U41/'Publication Table (%)'!W$39</f>
        <v>1.7204301075268817E-2</v>
      </c>
      <c r="X41" s="88">
        <f>'Publication Table'!V41/'Publication Table (%)'!X$39</f>
        <v>4.4444444444444446E-2</v>
      </c>
      <c r="Y41" s="88">
        <f>'Publication Table'!W41/'Publication Table (%)'!Y$39</f>
        <v>1.5915119363395226E-2</v>
      </c>
      <c r="Z41" s="88">
        <f>'Publication Table'!X41/'Publication Table (%)'!Z$39</f>
        <v>2.3809523809523808E-2</v>
      </c>
      <c r="AA41" s="88">
        <f>'Publication Table'!Y41/'Publication Table (%)'!AA$39</f>
        <v>3.5135135135135137E-2</v>
      </c>
      <c r="AB41" s="88">
        <f>'Publication Table'!Z41/'Publication Table (%)'!AB$39</f>
        <v>3.0769230769230771E-2</v>
      </c>
      <c r="AC41" s="88">
        <f>'Publication Table'!AA41/'Publication Table (%)'!AC$39</f>
        <v>3.3254156769596199E-2</v>
      </c>
    </row>
    <row r="42" spans="2:29" ht="15" customHeight="1">
      <c r="B42" s="132" t="str">
        <f t="shared" si="1"/>
        <v>NHS BordersCancellation based on capacity or non-clinical reason by hospital %</v>
      </c>
      <c r="C42" s="135" t="str">
        <f t="shared" si="5"/>
        <v>NHS Borders</v>
      </c>
      <c r="D42" s="165"/>
      <c r="E42" s="61" t="s">
        <v>119</v>
      </c>
      <c r="F42" s="88">
        <f>'Publication Table'!D42/'Publication Table (%)'!F$39</f>
        <v>9.8468271334792121E-2</v>
      </c>
      <c r="G42" s="88">
        <f>'Publication Table'!E42/'Publication Table (%)'!G$39</f>
        <v>3.9138943248532287E-2</v>
      </c>
      <c r="H42" s="88">
        <f>'Publication Table'!F42/'Publication Table (%)'!H$39</f>
        <v>3.8461538461538464E-2</v>
      </c>
      <c r="I42" s="88">
        <f>'Publication Table'!G42/'Publication Table (%)'!I$39</f>
        <v>7.6759061833688705E-2</v>
      </c>
      <c r="J42" s="88">
        <f>'Publication Table'!H42/'Publication Table (%)'!J$39</f>
        <v>2.9090909090909091E-2</v>
      </c>
      <c r="K42" s="88">
        <f>'Publication Table'!I42/'Publication Table (%)'!K$39</f>
        <v>4.7058823529411764E-2</v>
      </c>
      <c r="L42" s="88">
        <f>'Publication Table'!J42/'Publication Table (%)'!L$39</f>
        <v>3.2989690721649485E-2</v>
      </c>
      <c r="M42" s="88">
        <f>'Publication Table'!K42/'Publication Table (%)'!M$39</f>
        <v>4.6831955922865015E-2</v>
      </c>
      <c r="N42" s="88">
        <f>'Publication Table'!L42/'Publication Table (%)'!N$39</f>
        <v>4.1189931350114416E-2</v>
      </c>
      <c r="O42" s="88">
        <f>'Publication Table'!M42/'Publication Table (%)'!O$39</f>
        <v>7.4468085106382975E-2</v>
      </c>
      <c r="P42" s="88">
        <f>'Publication Table'!N42/'Publication Table (%)'!P$39</f>
        <v>4.1431261770244823E-2</v>
      </c>
      <c r="Q42" s="88">
        <f>'Publication Table'!O42/'Publication Table (%)'!Q$39</f>
        <v>5.1522248243559721E-2</v>
      </c>
      <c r="R42" s="88">
        <f>'Publication Table'!P42/'Publication Table (%)'!R$39</f>
        <v>7.9696394686907021E-2</v>
      </c>
      <c r="S42" s="88">
        <f>'Publication Table'!Q42/'Publication Table (%)'!S$39</f>
        <v>3.5928143712574849E-2</v>
      </c>
      <c r="T42" s="88">
        <f>'Publication Table'!R42/'Publication Table (%)'!T$39</f>
        <v>2.7855153203342618E-2</v>
      </c>
      <c r="U42" s="88">
        <f>'Publication Table'!S42/'Publication Table (%)'!U$39</f>
        <v>6.3694267515923567E-2</v>
      </c>
      <c r="V42" s="88">
        <f>'Publication Table'!T42/'Publication Table (%)'!V$39</f>
        <v>2.6634382566585957E-2</v>
      </c>
      <c r="W42" s="88">
        <f>'Publication Table'!U42/'Publication Table (%)'!W$39</f>
        <v>3.4408602150537634E-2</v>
      </c>
      <c r="X42" s="88">
        <f>'Publication Table'!V42/'Publication Table (%)'!X$39</f>
        <v>2.2222222222222223E-2</v>
      </c>
      <c r="Y42" s="88">
        <f>'Publication Table'!W42/'Publication Table (%)'!Y$39</f>
        <v>2.6525198938992044E-2</v>
      </c>
      <c r="Z42" s="88">
        <f>'Publication Table'!X42/'Publication Table (%)'!Z$39</f>
        <v>0.10846560846560846</v>
      </c>
      <c r="AA42" s="88">
        <f>'Publication Table'!Y42/'Publication Table (%)'!AA$39</f>
        <v>1.6216216216216217E-2</v>
      </c>
      <c r="AB42" s="88">
        <f>'Publication Table'!Z42/'Publication Table (%)'!AB$39</f>
        <v>1.7582417582417582E-2</v>
      </c>
      <c r="AC42" s="88">
        <f>'Publication Table'!AA42/'Publication Table (%)'!AC$39</f>
        <v>4.2755344418052253E-2</v>
      </c>
    </row>
    <row r="43" spans="2:29" ht="15" customHeight="1">
      <c r="B43" s="132" t="str">
        <f t="shared" si="1"/>
        <v>NHS BordersCancelled by Patient %</v>
      </c>
      <c r="C43" s="135" t="str">
        <f t="shared" si="5"/>
        <v>NHS Borders</v>
      </c>
      <c r="D43" s="165"/>
      <c r="E43" s="61" t="s">
        <v>120</v>
      </c>
      <c r="F43" s="88">
        <f>'Publication Table'!D43/'Publication Table (%)'!F$39</f>
        <v>2.4070021881838075E-2</v>
      </c>
      <c r="G43" s="88">
        <f>'Publication Table'!E43/'Publication Table (%)'!G$39</f>
        <v>2.9354207436399216E-2</v>
      </c>
      <c r="H43" s="88">
        <f>'Publication Table'!F43/'Publication Table (%)'!H$39</f>
        <v>1.4957264957264958E-2</v>
      </c>
      <c r="I43" s="88">
        <f>'Publication Table'!G43/'Publication Table (%)'!I$39</f>
        <v>1.7057569296375266E-2</v>
      </c>
      <c r="J43" s="88">
        <f>'Publication Table'!H43/'Publication Table (%)'!J$39</f>
        <v>3.272727272727273E-2</v>
      </c>
      <c r="K43" s="88">
        <f>'Publication Table'!I43/'Publication Table (%)'!K$39</f>
        <v>1.9607843137254902E-2</v>
      </c>
      <c r="L43" s="88">
        <f>'Publication Table'!J43/'Publication Table (%)'!L$39</f>
        <v>2.268041237113402E-2</v>
      </c>
      <c r="M43" s="88">
        <f>'Publication Table'!K43/'Publication Table (%)'!M$39</f>
        <v>2.4793388429752067E-2</v>
      </c>
      <c r="N43" s="88">
        <f>'Publication Table'!L43/'Publication Table (%)'!N$39</f>
        <v>4.3478260869565216E-2</v>
      </c>
      <c r="O43" s="88">
        <f>'Publication Table'!M43/'Publication Table (%)'!O$39</f>
        <v>2.3404255319148935E-2</v>
      </c>
      <c r="P43" s="88">
        <f>'Publication Table'!N43/'Publication Table (%)'!P$39</f>
        <v>2.2598870056497175E-2</v>
      </c>
      <c r="Q43" s="88">
        <f>'Publication Table'!O43/'Publication Table (%)'!Q$39</f>
        <v>1.6393442622950821E-2</v>
      </c>
      <c r="R43" s="88">
        <f>'Publication Table'!P43/'Publication Table (%)'!R$39</f>
        <v>1.8975332068311195E-2</v>
      </c>
      <c r="S43" s="88">
        <f>'Publication Table'!Q43/'Publication Table (%)'!S$39</f>
        <v>2.1956087824351298E-2</v>
      </c>
      <c r="T43" s="88">
        <f>'Publication Table'!R43/'Publication Table (%)'!T$39</f>
        <v>3.6211699164345405E-2</v>
      </c>
      <c r="U43" s="88">
        <f>'Publication Table'!S43/'Publication Table (%)'!U$39</f>
        <v>1.9108280254777069E-2</v>
      </c>
      <c r="V43" s="88">
        <f>'Publication Table'!T43/'Publication Table (%)'!V$39</f>
        <v>2.6634382566585957E-2</v>
      </c>
      <c r="W43" s="88">
        <f>'Publication Table'!U43/'Publication Table (%)'!W$39</f>
        <v>3.0107526881720432E-2</v>
      </c>
      <c r="X43" s="88">
        <f>'Publication Table'!V43/'Publication Table (%)'!X$39</f>
        <v>2.8888888888888888E-2</v>
      </c>
      <c r="Y43" s="88">
        <f>'Publication Table'!W43/'Publication Table (%)'!Y$39</f>
        <v>3.7135278514588858E-2</v>
      </c>
      <c r="Z43" s="88">
        <f>'Publication Table'!X43/'Publication Table (%)'!Z$39</f>
        <v>2.6455026455026454E-2</v>
      </c>
      <c r="AA43" s="88">
        <f>'Publication Table'!Y43/'Publication Table (%)'!AA$39</f>
        <v>2.9729729729729731E-2</v>
      </c>
      <c r="AB43" s="88">
        <f>'Publication Table'!Z43/'Publication Table (%)'!AB$39</f>
        <v>3.0769230769230771E-2</v>
      </c>
      <c r="AC43" s="88">
        <f>'Publication Table'!AA43/'Publication Table (%)'!AC$39</f>
        <v>3.3254156769596199E-2</v>
      </c>
    </row>
    <row r="44" spans="2:29" ht="15" customHeight="1">
      <c r="B44" s="132" t="str">
        <f t="shared" si="1"/>
        <v>NHS BordersOther reason %</v>
      </c>
      <c r="C44" s="135" t="str">
        <f t="shared" si="5"/>
        <v>NHS Borders</v>
      </c>
      <c r="D44" s="165"/>
      <c r="E44" s="61" t="s">
        <v>121</v>
      </c>
      <c r="F44" s="88">
        <f>'Publication Table'!D44/'Publication Table (%)'!F$39</f>
        <v>0</v>
      </c>
      <c r="G44" s="88">
        <f>'Publication Table'!E44/'Publication Table (%)'!G$39</f>
        <v>1.9569471624266144E-3</v>
      </c>
      <c r="H44" s="88">
        <f>'Publication Table'!F44/'Publication Table (%)'!H$39</f>
        <v>0</v>
      </c>
      <c r="I44" s="88">
        <f>'Publication Table'!G44/'Publication Table (%)'!I$39</f>
        <v>2.1321961620469083E-3</v>
      </c>
      <c r="J44" s="88">
        <f>'Publication Table'!H44/'Publication Table (%)'!J$39</f>
        <v>0</v>
      </c>
      <c r="K44" s="88">
        <f>'Publication Table'!I44/'Publication Table (%)'!K$39</f>
        <v>0</v>
      </c>
      <c r="L44" s="88">
        <f>'Publication Table'!J44/'Publication Table (%)'!L$39</f>
        <v>0</v>
      </c>
      <c r="M44" s="88">
        <f>'Publication Table'!K44/'Publication Table (%)'!M$39</f>
        <v>0</v>
      </c>
      <c r="N44" s="88">
        <f>'Publication Table'!L44/'Publication Table (%)'!N$39</f>
        <v>2.2883295194508009E-3</v>
      </c>
      <c r="O44" s="88">
        <f>'Publication Table'!M44/'Publication Table (%)'!O$39</f>
        <v>2.1276595744680851E-3</v>
      </c>
      <c r="P44" s="88">
        <f>'Publication Table'!N44/'Publication Table (%)'!P$39</f>
        <v>0</v>
      </c>
      <c r="Q44" s="88">
        <f>'Publication Table'!O44/'Publication Table (%)'!Q$39</f>
        <v>0</v>
      </c>
      <c r="R44" s="88">
        <f>'Publication Table'!P44/'Publication Table (%)'!R$39</f>
        <v>0</v>
      </c>
      <c r="S44" s="88">
        <f>'Publication Table'!Q44/'Publication Table (%)'!S$39</f>
        <v>0</v>
      </c>
      <c r="T44" s="88">
        <f>'Publication Table'!R44/'Publication Table (%)'!T$39</f>
        <v>0</v>
      </c>
      <c r="U44" s="88">
        <f>'Publication Table'!S44/'Publication Table (%)'!U$39</f>
        <v>2.1231422505307855E-3</v>
      </c>
      <c r="V44" s="88">
        <f>'Publication Table'!T44/'Publication Table (%)'!V$39</f>
        <v>0</v>
      </c>
      <c r="W44" s="88">
        <f>'Publication Table'!U44/'Publication Table (%)'!W$39</f>
        <v>0</v>
      </c>
      <c r="X44" s="88">
        <f>'Publication Table'!V44/'Publication Table (%)'!X$39</f>
        <v>2.2222222222222222E-3</v>
      </c>
      <c r="Y44" s="88">
        <f>'Publication Table'!W44/'Publication Table (%)'!Y$39</f>
        <v>0</v>
      </c>
      <c r="Z44" s="88">
        <f>'Publication Table'!X44/'Publication Table (%)'!Z$39</f>
        <v>0</v>
      </c>
      <c r="AA44" s="88">
        <f>'Publication Table'!Y44/'Publication Table (%)'!AA$39</f>
        <v>0</v>
      </c>
      <c r="AB44" s="88">
        <f>'Publication Table'!Z44/'Publication Table (%)'!AB$39</f>
        <v>0</v>
      </c>
      <c r="AC44" s="88">
        <f>'Publication Table'!AA44/'Publication Table (%)'!AC$39</f>
        <v>2.3752969121140144E-3</v>
      </c>
    </row>
    <row r="45" spans="2:29" ht="15" customHeight="1" collapsed="1">
      <c r="B45" s="132" t="str">
        <f t="shared" si="1"/>
        <v>NHS BordersHospital Level</v>
      </c>
      <c r="C45" s="135" t="str">
        <f t="shared" si="5"/>
        <v>NHS Borders</v>
      </c>
      <c r="D45" s="165"/>
      <c r="E45" s="66" t="s">
        <v>10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</row>
    <row r="46" spans="2:29" ht="15" hidden="1" customHeight="1" outlineLevel="1" collapsed="1">
      <c r="B46" s="132" t="str">
        <f t="shared" si="1"/>
        <v>Borders General HospitalBorders General Hospital</v>
      </c>
      <c r="C46" s="135" t="str">
        <f>E46</f>
        <v>Borders General Hospital</v>
      </c>
      <c r="D46" s="165" t="s">
        <v>16</v>
      </c>
      <c r="E46" s="65" t="s">
        <v>17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</row>
    <row r="47" spans="2:29" ht="15" hidden="1" customHeight="1" outlineLevel="2">
      <c r="B47" s="132" t="str">
        <f t="shared" si="1"/>
        <v>Borders General HospitalTotal Number of scheduled elective operations in theatre system</v>
      </c>
      <c r="C47" s="135" t="str">
        <f t="shared" ref="C47:C53" si="6">C46</f>
        <v>Borders General Hospital</v>
      </c>
      <c r="D47" s="165"/>
      <c r="E47" s="58" t="s">
        <v>3</v>
      </c>
      <c r="F47" s="29">
        <f>'Publication Table'!D47</f>
        <v>457</v>
      </c>
      <c r="G47" s="29">
        <f>'Publication Table'!E47</f>
        <v>511</v>
      </c>
      <c r="H47" s="29">
        <f>'Publication Table'!F47</f>
        <v>468</v>
      </c>
      <c r="I47" s="29">
        <f>'Publication Table'!G47</f>
        <v>469</v>
      </c>
      <c r="J47" s="154">
        <f>'Publication Table'!H47</f>
        <v>550</v>
      </c>
      <c r="K47" s="29">
        <f>'Publication Table'!I47</f>
        <v>510</v>
      </c>
      <c r="L47" s="29">
        <f>'Publication Table'!J47</f>
        <v>485</v>
      </c>
      <c r="M47" s="29">
        <f>'Publication Table'!K47</f>
        <v>363</v>
      </c>
      <c r="N47" s="29">
        <f>'Publication Table'!L47</f>
        <v>437</v>
      </c>
      <c r="O47" s="29">
        <f>'Publication Table'!M47</f>
        <v>470</v>
      </c>
      <c r="P47" s="29">
        <f>'Publication Table'!N47</f>
        <v>531</v>
      </c>
      <c r="Q47" s="29">
        <f>'Publication Table'!O47</f>
        <v>427</v>
      </c>
      <c r="R47" s="29">
        <f>'Publication Table'!P47</f>
        <v>527</v>
      </c>
      <c r="S47" s="29">
        <f>'Publication Table'!Q47</f>
        <v>501</v>
      </c>
      <c r="T47" s="29">
        <f>'Publication Table'!R47</f>
        <v>359</v>
      </c>
      <c r="U47" s="29">
        <f>'Publication Table'!S47</f>
        <v>471</v>
      </c>
      <c r="V47" s="29">
        <f>'Publication Table'!T47</f>
        <v>413</v>
      </c>
      <c r="W47" s="29">
        <f>'Publication Table'!U47</f>
        <v>465</v>
      </c>
      <c r="X47" s="29">
        <f>'Publication Table'!V47</f>
        <v>450</v>
      </c>
      <c r="Y47" s="29">
        <f>'Publication Table'!W47</f>
        <v>377</v>
      </c>
      <c r="Z47" s="29">
        <f>'Publication Table'!X47</f>
        <v>378</v>
      </c>
      <c r="AA47" s="29">
        <f>'Publication Table'!Y47</f>
        <v>370</v>
      </c>
      <c r="AB47" s="29">
        <f>'Publication Table'!Z47</f>
        <v>455</v>
      </c>
      <c r="AC47" s="29">
        <f>'Publication Table'!AA47</f>
        <v>421</v>
      </c>
    </row>
    <row r="48" spans="2:29" ht="15" hidden="1" customHeight="1" outlineLevel="2">
      <c r="B48" s="132" t="str">
        <f t="shared" si="1"/>
        <v>Borders General HospitalPercent of total scheduled elective cancellations in theatre systems</v>
      </c>
      <c r="C48" s="135" t="str">
        <f t="shared" si="6"/>
        <v>Borders General Hospital</v>
      </c>
      <c r="D48" s="165"/>
      <c r="E48" s="59" t="s">
        <v>117</v>
      </c>
      <c r="F48" s="60">
        <f>'Publication Table'!D48/'Publication Table (%)'!F$47</f>
        <v>0.14442013129102846</v>
      </c>
      <c r="G48" s="60">
        <f>'Publication Table'!E48/'Publication Table (%)'!G$47</f>
        <v>8.8062622309197647E-2</v>
      </c>
      <c r="H48" s="60">
        <f>'Publication Table'!F48/'Publication Table (%)'!H$47</f>
        <v>7.0512820512820512E-2</v>
      </c>
      <c r="I48" s="60">
        <f>'Publication Table'!G48/'Publication Table (%)'!I$47</f>
        <v>0.12153518123667377</v>
      </c>
      <c r="J48" s="155">
        <f>'Publication Table'!H48/'Publication Table (%)'!J$47</f>
        <v>8.3636363636363634E-2</v>
      </c>
      <c r="K48" s="60">
        <f>'Publication Table'!I48/'Publication Table (%)'!K$47</f>
        <v>9.0196078431372548E-2</v>
      </c>
      <c r="L48" s="60">
        <f>'Publication Table'!J48/'Publication Table (%)'!L$47</f>
        <v>7.628865979381444E-2</v>
      </c>
      <c r="M48" s="60">
        <f>'Publication Table'!K48/'Publication Table (%)'!M$47</f>
        <v>9.366391184573003E-2</v>
      </c>
      <c r="N48" s="60">
        <f>'Publication Table'!L48/'Publication Table (%)'!N$47</f>
        <v>0.12128146453089245</v>
      </c>
      <c r="O48" s="60">
        <f>'Publication Table'!M48/'Publication Table (%)'!O$47</f>
        <v>0.11914893617021277</v>
      </c>
      <c r="P48" s="60">
        <f>'Publication Table'!N48/'Publication Table (%)'!P$47</f>
        <v>8.4745762711864403E-2</v>
      </c>
      <c r="Q48" s="60">
        <f>'Publication Table'!O48/'Publication Table (%)'!Q$47</f>
        <v>0.10070257611241218</v>
      </c>
      <c r="R48" s="60">
        <f>'Publication Table'!P48/'Publication Table (%)'!R$47</f>
        <v>0.13092979127134724</v>
      </c>
      <c r="S48" s="60">
        <f>'Publication Table'!Q48/'Publication Table (%)'!S$47</f>
        <v>7.5848303393213579E-2</v>
      </c>
      <c r="T48" s="60">
        <f>'Publication Table'!R48/'Publication Table (%)'!T$47</f>
        <v>9.4707520891364902E-2</v>
      </c>
      <c r="U48" s="60">
        <f>'Publication Table'!S48/'Publication Table (%)'!U$47</f>
        <v>0.10615711252653928</v>
      </c>
      <c r="V48" s="60">
        <f>'Publication Table'!T48/'Publication Table (%)'!V$47</f>
        <v>8.2324455205811137E-2</v>
      </c>
      <c r="W48" s="60">
        <f>'Publication Table'!U48/'Publication Table (%)'!W$47</f>
        <v>8.1720430107526887E-2</v>
      </c>
      <c r="X48" s="60">
        <f>'Publication Table'!V48/'Publication Table (%)'!X$47</f>
        <v>9.7777777777777783E-2</v>
      </c>
      <c r="Y48" s="60">
        <f>'Publication Table'!W48/'Publication Table (%)'!Y$47</f>
        <v>7.9575596816976124E-2</v>
      </c>
      <c r="Z48" s="60">
        <f>'Publication Table'!X48/'Publication Table (%)'!Z$47</f>
        <v>0.15873015873015872</v>
      </c>
      <c r="AA48" s="60">
        <f>'Publication Table'!Y48/'Publication Table (%)'!AA$47</f>
        <v>8.1081081081081086E-2</v>
      </c>
      <c r="AB48" s="60">
        <f>'Publication Table'!Z48/'Publication Table (%)'!AB$47</f>
        <v>7.9120879120879117E-2</v>
      </c>
      <c r="AC48" s="60">
        <f>'Publication Table'!AA48/'Publication Table (%)'!AC$47</f>
        <v>0.11163895486935867</v>
      </c>
    </row>
    <row r="49" spans="2:29" ht="15" hidden="1" customHeight="1" outlineLevel="2">
      <c r="B49" s="132" t="str">
        <f t="shared" si="1"/>
        <v>Borders General HospitalCancellation based on clinical reason by hospital %</v>
      </c>
      <c r="C49" s="135" t="str">
        <f t="shared" si="6"/>
        <v>Borders General Hospital</v>
      </c>
      <c r="D49" s="165"/>
      <c r="E49" s="61" t="s">
        <v>118</v>
      </c>
      <c r="F49" s="60">
        <f>'Publication Table'!D49/'Publication Table (%)'!F$47</f>
        <v>2.1881838074398249E-2</v>
      </c>
      <c r="G49" s="60">
        <f>'Publication Table'!E49/'Publication Table (%)'!G$47</f>
        <v>1.7612524461839529E-2</v>
      </c>
      <c r="H49" s="60">
        <f>'Publication Table'!F49/'Publication Table (%)'!H$47</f>
        <v>1.7094017094017096E-2</v>
      </c>
      <c r="I49" s="60">
        <f>'Publication Table'!G49/'Publication Table (%)'!I$47</f>
        <v>2.5586353944562899E-2</v>
      </c>
      <c r="J49" s="155">
        <f>'Publication Table'!H49/'Publication Table (%)'!J$47</f>
        <v>2.181818181818182E-2</v>
      </c>
      <c r="K49" s="60">
        <f>'Publication Table'!I49/'Publication Table (%)'!K$47</f>
        <v>2.3529411764705882E-2</v>
      </c>
      <c r="L49" s="60">
        <f>'Publication Table'!J49/'Publication Table (%)'!L$47</f>
        <v>2.0618556701030927E-2</v>
      </c>
      <c r="M49" s="60">
        <f>'Publication Table'!K49/'Publication Table (%)'!M$47</f>
        <v>2.2038567493112948E-2</v>
      </c>
      <c r="N49" s="60">
        <f>'Publication Table'!L49/'Publication Table (%)'!N$47</f>
        <v>3.4324942791762014E-2</v>
      </c>
      <c r="O49" s="60">
        <f>'Publication Table'!M49/'Publication Table (%)'!O$47</f>
        <v>1.9148936170212766E-2</v>
      </c>
      <c r="P49" s="60">
        <f>'Publication Table'!N49/'Publication Table (%)'!P$47</f>
        <v>2.0715630885122412E-2</v>
      </c>
      <c r="Q49" s="60">
        <f>'Publication Table'!O49/'Publication Table (%)'!Q$47</f>
        <v>3.2786885245901641E-2</v>
      </c>
      <c r="R49" s="60">
        <f>'Publication Table'!P49/'Publication Table (%)'!R$47</f>
        <v>3.2258064516129031E-2</v>
      </c>
      <c r="S49" s="60">
        <f>'Publication Table'!Q49/'Publication Table (%)'!S$47</f>
        <v>1.7964071856287425E-2</v>
      </c>
      <c r="T49" s="60">
        <f>'Publication Table'!R49/'Publication Table (%)'!T$47</f>
        <v>3.0640668523676879E-2</v>
      </c>
      <c r="U49" s="60">
        <f>'Publication Table'!S49/'Publication Table (%)'!U$47</f>
        <v>2.1231422505307854E-2</v>
      </c>
      <c r="V49" s="60">
        <f>'Publication Table'!T49/'Publication Table (%)'!V$47</f>
        <v>2.9055690072639227E-2</v>
      </c>
      <c r="W49" s="60">
        <f>'Publication Table'!U49/'Publication Table (%)'!W$47</f>
        <v>1.7204301075268817E-2</v>
      </c>
      <c r="X49" s="60">
        <f>'Publication Table'!V49/'Publication Table (%)'!X$47</f>
        <v>4.4444444444444446E-2</v>
      </c>
      <c r="Y49" s="60">
        <f>'Publication Table'!W49/'Publication Table (%)'!Y$47</f>
        <v>1.5915119363395226E-2</v>
      </c>
      <c r="Z49" s="60">
        <f>'Publication Table'!X49/'Publication Table (%)'!Z$47</f>
        <v>2.3809523809523808E-2</v>
      </c>
      <c r="AA49" s="60">
        <f>'Publication Table'!Y49/'Publication Table (%)'!AA$47</f>
        <v>3.5135135135135137E-2</v>
      </c>
      <c r="AB49" s="60">
        <f>'Publication Table'!Z49/'Publication Table (%)'!AB$47</f>
        <v>3.0769230769230771E-2</v>
      </c>
      <c r="AC49" s="60">
        <f>'Publication Table'!AA49/'Publication Table (%)'!AC$47</f>
        <v>3.3254156769596199E-2</v>
      </c>
    </row>
    <row r="50" spans="2:29" ht="15" hidden="1" customHeight="1" outlineLevel="2">
      <c r="B50" s="132" t="str">
        <f t="shared" si="1"/>
        <v>Borders General HospitalCancellation based on capacity or non-clinical reason by hospital %</v>
      </c>
      <c r="C50" s="135" t="str">
        <f t="shared" si="6"/>
        <v>Borders General Hospital</v>
      </c>
      <c r="D50" s="165"/>
      <c r="E50" s="61" t="s">
        <v>119</v>
      </c>
      <c r="F50" s="60">
        <f>'Publication Table'!D50/'Publication Table (%)'!F$47</f>
        <v>9.8468271334792121E-2</v>
      </c>
      <c r="G50" s="60">
        <f>'Publication Table'!E50/'Publication Table (%)'!G$47</f>
        <v>3.9138943248532287E-2</v>
      </c>
      <c r="H50" s="60">
        <f>'Publication Table'!F50/'Publication Table (%)'!H$47</f>
        <v>3.8461538461538464E-2</v>
      </c>
      <c r="I50" s="60">
        <f>'Publication Table'!G50/'Publication Table (%)'!I$47</f>
        <v>7.6759061833688705E-2</v>
      </c>
      <c r="J50" s="155">
        <f>'Publication Table'!H50/'Publication Table (%)'!J$47</f>
        <v>2.9090909090909091E-2</v>
      </c>
      <c r="K50" s="60">
        <f>'Publication Table'!I50/'Publication Table (%)'!K$47</f>
        <v>4.7058823529411764E-2</v>
      </c>
      <c r="L50" s="60">
        <f>'Publication Table'!J50/'Publication Table (%)'!L$47</f>
        <v>3.2989690721649485E-2</v>
      </c>
      <c r="M50" s="60">
        <f>'Publication Table'!K50/'Publication Table (%)'!M$47</f>
        <v>4.6831955922865015E-2</v>
      </c>
      <c r="N50" s="60">
        <f>'Publication Table'!L50/'Publication Table (%)'!N$47</f>
        <v>4.1189931350114416E-2</v>
      </c>
      <c r="O50" s="60">
        <f>'Publication Table'!M50/'Publication Table (%)'!O$47</f>
        <v>7.4468085106382975E-2</v>
      </c>
      <c r="P50" s="60">
        <f>'Publication Table'!N50/'Publication Table (%)'!P$47</f>
        <v>4.1431261770244823E-2</v>
      </c>
      <c r="Q50" s="60">
        <f>'Publication Table'!O50/'Publication Table (%)'!Q$47</f>
        <v>5.1522248243559721E-2</v>
      </c>
      <c r="R50" s="60">
        <f>'Publication Table'!P50/'Publication Table (%)'!R$47</f>
        <v>7.9696394686907021E-2</v>
      </c>
      <c r="S50" s="60">
        <f>'Publication Table'!Q50/'Publication Table (%)'!S$47</f>
        <v>3.5928143712574849E-2</v>
      </c>
      <c r="T50" s="60">
        <f>'Publication Table'!R50/'Publication Table (%)'!T$47</f>
        <v>2.7855153203342618E-2</v>
      </c>
      <c r="U50" s="60">
        <f>'Publication Table'!S50/'Publication Table (%)'!U$47</f>
        <v>6.3694267515923567E-2</v>
      </c>
      <c r="V50" s="60">
        <f>'Publication Table'!T50/'Publication Table (%)'!V$47</f>
        <v>2.6634382566585957E-2</v>
      </c>
      <c r="W50" s="60">
        <f>'Publication Table'!U50/'Publication Table (%)'!W$47</f>
        <v>3.4408602150537634E-2</v>
      </c>
      <c r="X50" s="60">
        <f>'Publication Table'!V50/'Publication Table (%)'!X$47</f>
        <v>2.2222222222222223E-2</v>
      </c>
      <c r="Y50" s="60">
        <f>'Publication Table'!W50/'Publication Table (%)'!Y$47</f>
        <v>2.6525198938992044E-2</v>
      </c>
      <c r="Z50" s="60">
        <f>'Publication Table'!X50/'Publication Table (%)'!Z$47</f>
        <v>0.10846560846560846</v>
      </c>
      <c r="AA50" s="60">
        <f>'Publication Table'!Y50/'Publication Table (%)'!AA$47</f>
        <v>1.6216216216216217E-2</v>
      </c>
      <c r="AB50" s="60">
        <f>'Publication Table'!Z50/'Publication Table (%)'!AB$47</f>
        <v>1.7582417582417582E-2</v>
      </c>
      <c r="AC50" s="60">
        <f>'Publication Table'!AA50/'Publication Table (%)'!AC$47</f>
        <v>4.2755344418052253E-2</v>
      </c>
    </row>
    <row r="51" spans="2:29" ht="15" hidden="1" customHeight="1" outlineLevel="2">
      <c r="B51" s="132" t="str">
        <f t="shared" si="1"/>
        <v>Borders General HospitalCancelled by Patient %</v>
      </c>
      <c r="C51" s="135" t="str">
        <f t="shared" si="6"/>
        <v>Borders General Hospital</v>
      </c>
      <c r="D51" s="165"/>
      <c r="E51" s="61" t="s">
        <v>120</v>
      </c>
      <c r="F51" s="60">
        <f>'Publication Table'!D51/'Publication Table (%)'!F$47</f>
        <v>2.4070021881838075E-2</v>
      </c>
      <c r="G51" s="60">
        <f>'Publication Table'!E51/'Publication Table (%)'!G$47</f>
        <v>2.9354207436399216E-2</v>
      </c>
      <c r="H51" s="60">
        <f>'Publication Table'!F51/'Publication Table (%)'!H$47</f>
        <v>1.4957264957264958E-2</v>
      </c>
      <c r="I51" s="60">
        <f>'Publication Table'!G51/'Publication Table (%)'!I$47</f>
        <v>1.7057569296375266E-2</v>
      </c>
      <c r="J51" s="155">
        <f>'Publication Table'!H51/'Publication Table (%)'!J$47</f>
        <v>3.272727272727273E-2</v>
      </c>
      <c r="K51" s="60">
        <f>'Publication Table'!I51/'Publication Table (%)'!K$47</f>
        <v>1.9607843137254902E-2</v>
      </c>
      <c r="L51" s="60">
        <f>'Publication Table'!J51/'Publication Table (%)'!L$47</f>
        <v>2.268041237113402E-2</v>
      </c>
      <c r="M51" s="60">
        <f>'Publication Table'!K51/'Publication Table (%)'!M$47</f>
        <v>2.4793388429752067E-2</v>
      </c>
      <c r="N51" s="60">
        <f>'Publication Table'!L51/'Publication Table (%)'!N$47</f>
        <v>4.3478260869565216E-2</v>
      </c>
      <c r="O51" s="60">
        <f>'Publication Table'!M51/'Publication Table (%)'!O$47</f>
        <v>2.3404255319148935E-2</v>
      </c>
      <c r="P51" s="60">
        <f>'Publication Table'!N51/'Publication Table (%)'!P$47</f>
        <v>2.2598870056497175E-2</v>
      </c>
      <c r="Q51" s="60">
        <f>'Publication Table'!O51/'Publication Table (%)'!Q$47</f>
        <v>1.6393442622950821E-2</v>
      </c>
      <c r="R51" s="60">
        <f>'Publication Table'!P51/'Publication Table (%)'!R$47</f>
        <v>1.8975332068311195E-2</v>
      </c>
      <c r="S51" s="60">
        <f>'Publication Table'!Q51/'Publication Table (%)'!S$47</f>
        <v>2.1956087824351298E-2</v>
      </c>
      <c r="T51" s="60">
        <f>'Publication Table'!R51/'Publication Table (%)'!T$47</f>
        <v>3.6211699164345405E-2</v>
      </c>
      <c r="U51" s="60">
        <f>'Publication Table'!S51/'Publication Table (%)'!U$47</f>
        <v>1.9108280254777069E-2</v>
      </c>
      <c r="V51" s="60">
        <f>'Publication Table'!T51/'Publication Table (%)'!V$47</f>
        <v>2.6634382566585957E-2</v>
      </c>
      <c r="W51" s="60">
        <f>'Publication Table'!U51/'Publication Table (%)'!W$47</f>
        <v>3.0107526881720432E-2</v>
      </c>
      <c r="X51" s="60">
        <f>'Publication Table'!V51/'Publication Table (%)'!X$47</f>
        <v>2.8888888888888888E-2</v>
      </c>
      <c r="Y51" s="60">
        <f>'Publication Table'!W51/'Publication Table (%)'!Y$47</f>
        <v>3.7135278514588858E-2</v>
      </c>
      <c r="Z51" s="60">
        <f>'Publication Table'!X51/'Publication Table (%)'!Z$47</f>
        <v>2.6455026455026454E-2</v>
      </c>
      <c r="AA51" s="60">
        <f>'Publication Table'!Y51/'Publication Table (%)'!AA$47</f>
        <v>2.9729729729729731E-2</v>
      </c>
      <c r="AB51" s="60">
        <f>'Publication Table'!Z51/'Publication Table (%)'!AB$47</f>
        <v>3.0769230769230771E-2</v>
      </c>
      <c r="AC51" s="60">
        <f>'Publication Table'!AA51/'Publication Table (%)'!AC$47</f>
        <v>3.3254156769596199E-2</v>
      </c>
    </row>
    <row r="52" spans="2:29" ht="15" hidden="1" customHeight="1" outlineLevel="2">
      <c r="B52" s="132" t="str">
        <f t="shared" si="1"/>
        <v>Borders General HospitalOther reason %</v>
      </c>
      <c r="C52" s="135" t="str">
        <f t="shared" si="6"/>
        <v>Borders General Hospital</v>
      </c>
      <c r="D52" s="165"/>
      <c r="E52" s="61" t="s">
        <v>121</v>
      </c>
      <c r="F52" s="60">
        <f>'Publication Table'!D52/'Publication Table (%)'!F$47</f>
        <v>0</v>
      </c>
      <c r="G52" s="60">
        <f>'Publication Table'!E52/'Publication Table (%)'!G$47</f>
        <v>1.9569471624266144E-3</v>
      </c>
      <c r="H52" s="60">
        <f>'Publication Table'!F52/'Publication Table (%)'!H$47</f>
        <v>0</v>
      </c>
      <c r="I52" s="60">
        <f>'Publication Table'!G52/'Publication Table (%)'!I$47</f>
        <v>2.1321961620469083E-3</v>
      </c>
      <c r="J52" s="155">
        <f>'Publication Table'!H52/'Publication Table (%)'!J$47</f>
        <v>0</v>
      </c>
      <c r="K52" s="60">
        <f>'Publication Table'!I52/'Publication Table (%)'!K$47</f>
        <v>0</v>
      </c>
      <c r="L52" s="60">
        <f>'Publication Table'!J52/'Publication Table (%)'!L$47</f>
        <v>0</v>
      </c>
      <c r="M52" s="60">
        <f>'Publication Table'!K52/'Publication Table (%)'!M$47</f>
        <v>0</v>
      </c>
      <c r="N52" s="60">
        <f>'Publication Table'!L52/'Publication Table (%)'!N$47</f>
        <v>2.2883295194508009E-3</v>
      </c>
      <c r="O52" s="60">
        <f>'Publication Table'!M52/'Publication Table (%)'!O$47</f>
        <v>2.1276595744680851E-3</v>
      </c>
      <c r="P52" s="60">
        <f>'Publication Table'!N52/'Publication Table (%)'!P$47</f>
        <v>0</v>
      </c>
      <c r="Q52" s="60">
        <f>'Publication Table'!O52/'Publication Table (%)'!Q$47</f>
        <v>0</v>
      </c>
      <c r="R52" s="60">
        <f>'Publication Table'!P52/'Publication Table (%)'!R$47</f>
        <v>0</v>
      </c>
      <c r="S52" s="60">
        <f>'Publication Table'!Q52/'Publication Table (%)'!S$47</f>
        <v>0</v>
      </c>
      <c r="T52" s="60">
        <f>'Publication Table'!R52/'Publication Table (%)'!T$47</f>
        <v>0</v>
      </c>
      <c r="U52" s="60">
        <f>'Publication Table'!S52/'Publication Table (%)'!U$47</f>
        <v>2.1231422505307855E-3</v>
      </c>
      <c r="V52" s="60">
        <f>'Publication Table'!T52/'Publication Table (%)'!V$47</f>
        <v>0</v>
      </c>
      <c r="W52" s="60">
        <f>'Publication Table'!U52/'Publication Table (%)'!W$47</f>
        <v>0</v>
      </c>
      <c r="X52" s="60">
        <f>'Publication Table'!V52/'Publication Table (%)'!X$47</f>
        <v>2.2222222222222222E-3</v>
      </c>
      <c r="Y52" s="60">
        <f>'Publication Table'!W52/'Publication Table (%)'!Y$47</f>
        <v>0</v>
      </c>
      <c r="Z52" s="60">
        <f>'Publication Table'!X52/'Publication Table (%)'!Z$47</f>
        <v>0</v>
      </c>
      <c r="AA52" s="60">
        <f>'Publication Table'!Y52/'Publication Table (%)'!AA$47</f>
        <v>0</v>
      </c>
      <c r="AB52" s="60">
        <f>'Publication Table'!Z52/'Publication Table (%)'!AB$47</f>
        <v>0</v>
      </c>
      <c r="AC52" s="60">
        <f>'Publication Table'!AA52/'Publication Table (%)'!AC$47</f>
        <v>2.3752969121140144E-3</v>
      </c>
    </row>
    <row r="53" spans="2:29" ht="15" customHeight="1">
      <c r="B53" s="132" t="str">
        <f t="shared" si="1"/>
        <v>Borders General Hospital</v>
      </c>
      <c r="C53" s="135" t="str">
        <f t="shared" si="6"/>
        <v>Borders General Hospital</v>
      </c>
      <c r="D53" s="165"/>
      <c r="E53" s="6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</row>
    <row r="54" spans="2:29" ht="15" customHeight="1">
      <c r="B54" s="132" t="str">
        <f t="shared" si="1"/>
        <v>NHS Dumfries &amp; GallowayNHS Dumfries &amp; Galloway</v>
      </c>
      <c r="C54" s="135" t="str">
        <f>E54</f>
        <v>NHS Dumfries &amp; Galloway</v>
      </c>
      <c r="D54" s="165"/>
      <c r="E54" s="64" t="s">
        <v>18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</row>
    <row r="55" spans="2:29" ht="15" customHeight="1">
      <c r="B55" s="132" t="str">
        <f t="shared" si="1"/>
        <v>NHS Dumfries &amp; GallowayTotal Number of scheduled elective operations in theatre system</v>
      </c>
      <c r="C55" s="135" t="str">
        <f t="shared" ref="C55:C61" si="7">C54</f>
        <v>NHS Dumfries &amp; Galloway</v>
      </c>
      <c r="D55" s="165"/>
      <c r="E55" s="58" t="s">
        <v>3</v>
      </c>
      <c r="F55" s="16">
        <f>'Publication Table'!D55</f>
        <v>1433</v>
      </c>
      <c r="G55" s="16">
        <f>'Publication Table'!E55</f>
        <v>1674</v>
      </c>
      <c r="H55" s="16">
        <f>'Publication Table'!F55</f>
        <v>1680</v>
      </c>
      <c r="I55" s="16">
        <f>'Publication Table'!G55</f>
        <v>1657</v>
      </c>
      <c r="J55" s="16">
        <f>'Publication Table'!H55</f>
        <v>1659</v>
      </c>
      <c r="K55" s="16">
        <f>'Publication Table'!I55</f>
        <v>1667</v>
      </c>
      <c r="L55" s="16">
        <f>'Publication Table'!J55</f>
        <v>1511</v>
      </c>
      <c r="M55" s="16">
        <f>'Publication Table'!K55</f>
        <v>1552</v>
      </c>
      <c r="N55" s="16">
        <f>'Publication Table'!L55</f>
        <v>1410</v>
      </c>
      <c r="O55" s="16">
        <f>'Publication Table'!M55</f>
        <v>1575</v>
      </c>
      <c r="P55" s="16">
        <f>'Publication Table'!N55</f>
        <v>1572</v>
      </c>
      <c r="Q55" s="16">
        <f>'Publication Table'!O55</f>
        <v>1521</v>
      </c>
      <c r="R55" s="16">
        <f>'Publication Table'!P55</f>
        <v>1669</v>
      </c>
      <c r="S55" s="16">
        <f>'Publication Table'!Q55</f>
        <v>1773</v>
      </c>
      <c r="T55" s="16">
        <f>'Publication Table'!R55</f>
        <v>1552</v>
      </c>
      <c r="U55" s="16">
        <f>'Publication Table'!S55</f>
        <v>1636</v>
      </c>
      <c r="V55" s="16">
        <f>'Publication Table'!T55</f>
        <v>1629</v>
      </c>
      <c r="W55" s="16">
        <f>'Publication Table'!U55</f>
        <v>1479</v>
      </c>
      <c r="X55" s="16">
        <f>'Publication Table'!V55</f>
        <v>1561</v>
      </c>
      <c r="Y55" s="16">
        <f>'Publication Table'!W55</f>
        <v>1388</v>
      </c>
      <c r="Z55" s="16">
        <f>'Publication Table'!X55</f>
        <v>1607</v>
      </c>
      <c r="AA55" s="16">
        <f>'Publication Table'!Y55</f>
        <v>1548</v>
      </c>
      <c r="AB55" s="16">
        <f>'Publication Table'!Z55</f>
        <v>1880</v>
      </c>
      <c r="AC55" s="16">
        <f>'Publication Table'!AA55</f>
        <v>1422</v>
      </c>
    </row>
    <row r="56" spans="2:29" ht="15" customHeight="1">
      <c r="B56" s="132" t="str">
        <f t="shared" si="1"/>
        <v>NHS Dumfries &amp; GallowayPercent of total scheduled elective cancellations in theatre systems</v>
      </c>
      <c r="C56" s="135" t="str">
        <f t="shared" si="7"/>
        <v>NHS Dumfries &amp; Galloway</v>
      </c>
      <c r="D56" s="165"/>
      <c r="E56" s="59" t="s">
        <v>117</v>
      </c>
      <c r="F56" s="88">
        <f>'Publication Table'!D56/'Publication Table (%)'!F$55</f>
        <v>7.8855547801814377E-2</v>
      </c>
      <c r="G56" s="88">
        <f>'Publication Table'!E56/'Publication Table (%)'!G$55</f>
        <v>6.7502986857825562E-2</v>
      </c>
      <c r="H56" s="88">
        <f>'Publication Table'!F56/'Publication Table (%)'!H$55</f>
        <v>8.9880952380952381E-2</v>
      </c>
      <c r="I56" s="88">
        <f>'Publication Table'!G56/'Publication Table (%)'!I$55</f>
        <v>8.207604103802052E-2</v>
      </c>
      <c r="J56" s="88">
        <f>'Publication Table'!H56/'Publication Table (%)'!J$55</f>
        <v>8.5593731163351422E-2</v>
      </c>
      <c r="K56" s="88">
        <f>'Publication Table'!I56/'Publication Table (%)'!K$55</f>
        <v>9.1781643671265747E-2</v>
      </c>
      <c r="L56" s="88">
        <f>'Publication Table'!J56/'Publication Table (%)'!L$55</f>
        <v>7.6108537392455322E-2</v>
      </c>
      <c r="M56" s="88">
        <f>'Publication Table'!K56/'Publication Table (%)'!M$55</f>
        <v>7.7963917525773196E-2</v>
      </c>
      <c r="N56" s="88">
        <f>'Publication Table'!L56/'Publication Table (%)'!N$55</f>
        <v>0.11631205673758865</v>
      </c>
      <c r="O56" s="88">
        <f>'Publication Table'!M56/'Publication Table (%)'!O$55</f>
        <v>8.8888888888888892E-2</v>
      </c>
      <c r="P56" s="88">
        <f>'Publication Table'!N56/'Publication Table (%)'!P$55</f>
        <v>0.10178117048346055</v>
      </c>
      <c r="Q56" s="88">
        <f>'Publication Table'!O56/'Publication Table (%)'!Q$55</f>
        <v>8.3497698882314272E-2</v>
      </c>
      <c r="R56" s="88">
        <f>'Publication Table'!P56/'Publication Table (%)'!R$55</f>
        <v>9.2270820850808871E-2</v>
      </c>
      <c r="S56" s="88">
        <f>'Publication Table'!Q56/'Publication Table (%)'!S$55</f>
        <v>0.1020868584320361</v>
      </c>
      <c r="T56" s="88">
        <f>'Publication Table'!R56/'Publication Table (%)'!T$55</f>
        <v>9.2139175257731964E-2</v>
      </c>
      <c r="U56" s="88">
        <f>'Publication Table'!S56/'Publication Table (%)'!U$55</f>
        <v>8.8630806845965776E-2</v>
      </c>
      <c r="V56" s="88">
        <f>'Publication Table'!T56/'Publication Table (%)'!V$55</f>
        <v>7.7348066298342538E-2</v>
      </c>
      <c r="W56" s="88">
        <f>'Publication Table'!U56/'Publication Table (%)'!W$55</f>
        <v>8.0459770114942528E-2</v>
      </c>
      <c r="X56" s="88">
        <f>'Publication Table'!V56/'Publication Table (%)'!X$55</f>
        <v>7.623318385650224E-2</v>
      </c>
      <c r="Y56" s="88">
        <f>'Publication Table'!W56/'Publication Table (%)'!Y$55</f>
        <v>8.9337175792507204E-2</v>
      </c>
      <c r="Z56" s="88">
        <f>'Publication Table'!X56/'Publication Table (%)'!Z$55</f>
        <v>7.6540136901057876E-2</v>
      </c>
      <c r="AA56" s="88">
        <f>'Publication Table'!Y56/'Publication Table (%)'!AA$55</f>
        <v>6.9121447028423766E-2</v>
      </c>
      <c r="AB56" s="88">
        <f>'Publication Table'!Z56/'Publication Table (%)'!AB$55</f>
        <v>6.702127659574468E-2</v>
      </c>
      <c r="AC56" s="88">
        <f>'Publication Table'!AA56/'Publication Table (%)'!AC$55</f>
        <v>7.6652601969057668E-2</v>
      </c>
    </row>
    <row r="57" spans="2:29" ht="15" customHeight="1">
      <c r="B57" s="132" t="str">
        <f t="shared" si="1"/>
        <v>NHS Dumfries &amp; GallowayCancellation based on clinical reason by hospital %</v>
      </c>
      <c r="C57" s="135" t="str">
        <f t="shared" si="7"/>
        <v>NHS Dumfries &amp; Galloway</v>
      </c>
      <c r="D57" s="165"/>
      <c r="E57" s="61" t="s">
        <v>118</v>
      </c>
      <c r="F57" s="88">
        <f>'Publication Table'!D57/'Publication Table (%)'!F$55</f>
        <v>3.9078855547801813E-2</v>
      </c>
      <c r="G57" s="88">
        <f>'Publication Table'!E57/'Publication Table (%)'!G$55</f>
        <v>3.5842293906810034E-2</v>
      </c>
      <c r="H57" s="88">
        <f>'Publication Table'!F57/'Publication Table (%)'!H$55</f>
        <v>3.8095238095238099E-2</v>
      </c>
      <c r="I57" s="88">
        <f>'Publication Table'!G57/'Publication Table (%)'!I$55</f>
        <v>4.2245021122510558E-2</v>
      </c>
      <c r="J57" s="88">
        <f>'Publication Table'!H57/'Publication Table (%)'!J$55</f>
        <v>3.5563592525617839E-2</v>
      </c>
      <c r="K57" s="88">
        <f>'Publication Table'!I57/'Publication Table (%)'!K$55</f>
        <v>4.9790041991601683E-2</v>
      </c>
      <c r="L57" s="88">
        <f>'Publication Table'!J57/'Publication Table (%)'!L$55</f>
        <v>4.103242885506287E-2</v>
      </c>
      <c r="M57" s="88">
        <f>'Publication Table'!K57/'Publication Table (%)'!M$55</f>
        <v>4.0592783505154641E-2</v>
      </c>
      <c r="N57" s="88">
        <f>'Publication Table'!L57/'Publication Table (%)'!N$55</f>
        <v>4.1843971631205672E-2</v>
      </c>
      <c r="O57" s="88">
        <f>'Publication Table'!M57/'Publication Table (%)'!O$55</f>
        <v>3.619047619047619E-2</v>
      </c>
      <c r="P57" s="88">
        <f>'Publication Table'!N57/'Publication Table (%)'!P$55</f>
        <v>3.6259541984732822E-2</v>
      </c>
      <c r="Q57" s="88">
        <f>'Publication Table'!O57/'Publication Table (%)'!Q$55</f>
        <v>3.5502958579881658E-2</v>
      </c>
      <c r="R57" s="88">
        <f>'Publication Table'!P57/'Publication Table (%)'!R$55</f>
        <v>3.6548831635710009E-2</v>
      </c>
      <c r="S57" s="88">
        <f>'Publication Table'!Q57/'Publication Table (%)'!S$55</f>
        <v>4.6249294980259446E-2</v>
      </c>
      <c r="T57" s="88">
        <f>'Publication Table'!R57/'Publication Table (%)'!T$55</f>
        <v>3.0927835051546393E-2</v>
      </c>
      <c r="U57" s="88">
        <f>'Publication Table'!S57/'Publication Table (%)'!U$55</f>
        <v>3.1784841075794622E-2</v>
      </c>
      <c r="V57" s="88">
        <f>'Publication Table'!T57/'Publication Table (%)'!V$55</f>
        <v>2.9465930018416207E-2</v>
      </c>
      <c r="W57" s="88">
        <f>'Publication Table'!U57/'Publication Table (%)'!W$55</f>
        <v>4.3272481406355645E-2</v>
      </c>
      <c r="X57" s="88">
        <f>'Publication Table'!V57/'Publication Table (%)'!X$55</f>
        <v>4.1639974375400388E-2</v>
      </c>
      <c r="Y57" s="88">
        <f>'Publication Table'!W57/'Publication Table (%)'!Y$55</f>
        <v>3.8184438040345818E-2</v>
      </c>
      <c r="Z57" s="88">
        <f>'Publication Table'!X57/'Publication Table (%)'!Z$55</f>
        <v>3.4847542003733668E-2</v>
      </c>
      <c r="AA57" s="88">
        <f>'Publication Table'!Y57/'Publication Table (%)'!AA$55</f>
        <v>3.6821705426356592E-2</v>
      </c>
      <c r="AB57" s="88">
        <f>'Publication Table'!Z57/'Publication Table (%)'!AB$55</f>
        <v>2.6063829787234042E-2</v>
      </c>
      <c r="AC57" s="88">
        <f>'Publication Table'!AA57/'Publication Table (%)'!AC$55</f>
        <v>3.5864978902953586E-2</v>
      </c>
    </row>
    <row r="58" spans="2:29" ht="15" customHeight="1">
      <c r="B58" s="132" t="str">
        <f t="shared" si="1"/>
        <v>NHS Dumfries &amp; GallowayCancellation based on capacity or non-clinical reason by hospital %</v>
      </c>
      <c r="C58" s="135" t="str">
        <f t="shared" si="7"/>
        <v>NHS Dumfries &amp; Galloway</v>
      </c>
      <c r="D58" s="165"/>
      <c r="E58" s="61" t="s">
        <v>119</v>
      </c>
      <c r="F58" s="88">
        <f>'Publication Table'!D58/'Publication Table (%)'!F$55</f>
        <v>1.04675505931612E-2</v>
      </c>
      <c r="G58" s="88">
        <f>'Publication Table'!E58/'Publication Table (%)'!G$55</f>
        <v>5.9737156511350063E-3</v>
      </c>
      <c r="H58" s="88">
        <f>'Publication Table'!F58/'Publication Table (%)'!H$55</f>
        <v>1.5476190476190477E-2</v>
      </c>
      <c r="I58" s="88">
        <f>'Publication Table'!G58/'Publication Table (%)'!I$55</f>
        <v>3.6210018105009051E-3</v>
      </c>
      <c r="J58" s="88">
        <f>'Publication Table'!H58/'Publication Table (%)'!J$55</f>
        <v>1.1452682338758288E-2</v>
      </c>
      <c r="K58" s="88">
        <f>'Publication Table'!I58/'Publication Table (%)'!K$55</f>
        <v>8.3983203359328136E-3</v>
      </c>
      <c r="L58" s="88">
        <f>'Publication Table'!J58/'Publication Table (%)'!L$55</f>
        <v>7.9417604235605555E-3</v>
      </c>
      <c r="M58" s="88">
        <f>'Publication Table'!K58/'Publication Table (%)'!M$55</f>
        <v>9.0206185567010301E-3</v>
      </c>
      <c r="N58" s="88">
        <f>'Publication Table'!L58/'Publication Table (%)'!N$55</f>
        <v>2.6241134751773049E-2</v>
      </c>
      <c r="O58" s="88">
        <f>'Publication Table'!M58/'Publication Table (%)'!O$55</f>
        <v>1.7142857142857144E-2</v>
      </c>
      <c r="P58" s="88">
        <f>'Publication Table'!N58/'Publication Table (%)'!P$55</f>
        <v>2.8625954198473282E-2</v>
      </c>
      <c r="Q58" s="88">
        <f>'Publication Table'!O58/'Publication Table (%)'!Q$55</f>
        <v>1.4464168310322156E-2</v>
      </c>
      <c r="R58" s="88">
        <f>'Publication Table'!P58/'Publication Table (%)'!R$55</f>
        <v>1.5578190533253445E-2</v>
      </c>
      <c r="S58" s="88">
        <f>'Publication Table'!Q58/'Publication Table (%)'!S$55</f>
        <v>2.4252679075014102E-2</v>
      </c>
      <c r="T58" s="88">
        <f>'Publication Table'!R58/'Publication Table (%)'!T$55</f>
        <v>1.2886597938144329E-2</v>
      </c>
      <c r="U58" s="88">
        <f>'Publication Table'!S58/'Publication Table (%)'!U$55</f>
        <v>1.4058679706601468E-2</v>
      </c>
      <c r="V58" s="88">
        <f>'Publication Table'!T58/'Publication Table (%)'!V$55</f>
        <v>9.8219766728054013E-3</v>
      </c>
      <c r="W58" s="88">
        <f>'Publication Table'!U58/'Publication Table (%)'!W$55</f>
        <v>1.1494252873563218E-2</v>
      </c>
      <c r="X58" s="88">
        <f>'Publication Table'!V58/'Publication Table (%)'!X$55</f>
        <v>7.6873798846893021E-3</v>
      </c>
      <c r="Y58" s="88">
        <f>'Publication Table'!W58/'Publication Table (%)'!Y$55</f>
        <v>1.8011527377521614E-2</v>
      </c>
      <c r="Z58" s="88">
        <f>'Publication Table'!X58/'Publication Table (%)'!Z$55</f>
        <v>9.9564405724953328E-3</v>
      </c>
      <c r="AA58" s="88">
        <f>'Publication Table'!Y58/'Publication Table (%)'!AA$55</f>
        <v>9.0439276485788107E-3</v>
      </c>
      <c r="AB58" s="88">
        <f>'Publication Table'!Z58/'Publication Table (%)'!AB$55</f>
        <v>1.5957446808510637E-2</v>
      </c>
      <c r="AC58" s="88">
        <f>'Publication Table'!AA58/'Publication Table (%)'!AC$55</f>
        <v>6.3291139240506328E-3</v>
      </c>
    </row>
    <row r="59" spans="2:29" ht="15" customHeight="1">
      <c r="B59" s="132" t="str">
        <f t="shared" si="1"/>
        <v>NHS Dumfries &amp; GallowayCancelled by Patient %</v>
      </c>
      <c r="C59" s="135" t="str">
        <f t="shared" si="7"/>
        <v>NHS Dumfries &amp; Galloway</v>
      </c>
      <c r="D59" s="165"/>
      <c r="E59" s="61" t="s">
        <v>120</v>
      </c>
      <c r="F59" s="88">
        <f>'Publication Table'!D59/'Publication Table (%)'!F$55</f>
        <v>2.3028611304954642E-2</v>
      </c>
      <c r="G59" s="88">
        <f>'Publication Table'!E59/'Publication Table (%)'!G$55</f>
        <v>2.1505376344086023E-2</v>
      </c>
      <c r="H59" s="88">
        <f>'Publication Table'!F59/'Publication Table (%)'!H$55</f>
        <v>2.9166666666666667E-2</v>
      </c>
      <c r="I59" s="88">
        <f>'Publication Table'!G59/'Publication Table (%)'!I$55</f>
        <v>2.9571514785757393E-2</v>
      </c>
      <c r="J59" s="88">
        <f>'Publication Table'!H59/'Publication Table (%)'!J$55</f>
        <v>3.4358047016274866E-2</v>
      </c>
      <c r="K59" s="88">
        <f>'Publication Table'!I59/'Publication Table (%)'!K$55</f>
        <v>2.4595080983803239E-2</v>
      </c>
      <c r="L59" s="88">
        <f>'Publication Table'!J59/'Publication Table (%)'!L$55</f>
        <v>1.6545334215751158E-2</v>
      </c>
      <c r="M59" s="88">
        <f>'Publication Table'!K59/'Publication Table (%)'!M$55</f>
        <v>2.2551546391752577E-2</v>
      </c>
      <c r="N59" s="88">
        <f>'Publication Table'!L59/'Publication Table (%)'!N$55</f>
        <v>3.8297872340425532E-2</v>
      </c>
      <c r="O59" s="88">
        <f>'Publication Table'!M59/'Publication Table (%)'!O$55</f>
        <v>3.111111111111111E-2</v>
      </c>
      <c r="P59" s="88">
        <f>'Publication Table'!N59/'Publication Table (%)'!P$55</f>
        <v>3.3715012722646313E-2</v>
      </c>
      <c r="Q59" s="88">
        <f>'Publication Table'!O59/'Publication Table (%)'!Q$55</f>
        <v>2.827087442472058E-2</v>
      </c>
      <c r="R59" s="88">
        <f>'Publication Table'!P59/'Publication Table (%)'!R$55</f>
        <v>3.5350509286998205E-2</v>
      </c>
      <c r="S59" s="88">
        <f>'Publication Table'!Q59/'Publication Table (%)'!S$55</f>
        <v>1.9176536943034405E-2</v>
      </c>
      <c r="T59" s="88">
        <f>'Publication Table'!R59/'Publication Table (%)'!T$55</f>
        <v>4.1237113402061855E-2</v>
      </c>
      <c r="U59" s="88">
        <f>'Publication Table'!S59/'Publication Table (%)'!U$55</f>
        <v>3.1784841075794622E-2</v>
      </c>
      <c r="V59" s="88">
        <f>'Publication Table'!T59/'Publication Table (%)'!V$55</f>
        <v>3.0693677102516883E-2</v>
      </c>
      <c r="W59" s="88">
        <f>'Publication Table'!U59/'Publication Table (%)'!W$55</f>
        <v>1.6903313049357674E-2</v>
      </c>
      <c r="X59" s="88">
        <f>'Publication Table'!V59/'Publication Table (%)'!X$55</f>
        <v>2.0499679692504803E-2</v>
      </c>
      <c r="Y59" s="88">
        <f>'Publication Table'!W59/'Publication Table (%)'!Y$55</f>
        <v>3.1700288184438041E-2</v>
      </c>
      <c r="Z59" s="88">
        <f>'Publication Table'!X59/'Publication Table (%)'!Z$55</f>
        <v>2.613565650280025E-2</v>
      </c>
      <c r="AA59" s="88">
        <f>'Publication Table'!Y59/'Publication Table (%)'!AA$55</f>
        <v>2.0671834625322998E-2</v>
      </c>
      <c r="AB59" s="88">
        <f>'Publication Table'!Z59/'Publication Table (%)'!AB$55</f>
        <v>1.8085106382978722E-2</v>
      </c>
      <c r="AC59" s="88">
        <f>'Publication Table'!AA59/'Publication Table (%)'!AC$55</f>
        <v>2.7426160337552744E-2</v>
      </c>
    </row>
    <row r="60" spans="2:29" ht="15" customHeight="1">
      <c r="B60" s="132" t="str">
        <f t="shared" si="1"/>
        <v>NHS Dumfries &amp; GallowayOther reason %</v>
      </c>
      <c r="C60" s="135" t="str">
        <f t="shared" si="7"/>
        <v>NHS Dumfries &amp; Galloway</v>
      </c>
      <c r="D60" s="165"/>
      <c r="E60" s="61" t="s">
        <v>121</v>
      </c>
      <c r="F60" s="88">
        <f>'Publication Table'!D60/'Publication Table (%)'!F$55</f>
        <v>6.2805303558967204E-3</v>
      </c>
      <c r="G60" s="88">
        <f>'Publication Table'!E60/'Publication Table (%)'!G$55</f>
        <v>4.181600955794504E-3</v>
      </c>
      <c r="H60" s="88">
        <f>'Publication Table'!F60/'Publication Table (%)'!H$55</f>
        <v>7.1428571428571426E-3</v>
      </c>
      <c r="I60" s="88">
        <f>'Publication Table'!G60/'Publication Table (%)'!I$55</f>
        <v>6.6385033192516594E-3</v>
      </c>
      <c r="J60" s="88">
        <f>'Publication Table'!H60/'Publication Table (%)'!J$55</f>
        <v>4.2194092827004216E-3</v>
      </c>
      <c r="K60" s="88">
        <f>'Publication Table'!I60/'Publication Table (%)'!K$55</f>
        <v>8.9982003599280141E-3</v>
      </c>
      <c r="L60" s="88">
        <f>'Publication Table'!J60/'Publication Table (%)'!L$55</f>
        <v>1.0589013898080741E-2</v>
      </c>
      <c r="M60" s="88">
        <f>'Publication Table'!K60/'Publication Table (%)'!M$55</f>
        <v>5.7989690721649487E-3</v>
      </c>
      <c r="N60" s="88">
        <f>'Publication Table'!L60/'Publication Table (%)'!N$55</f>
        <v>9.9290780141843976E-3</v>
      </c>
      <c r="O60" s="88">
        <f>'Publication Table'!M60/'Publication Table (%)'!O$55</f>
        <v>4.4444444444444444E-3</v>
      </c>
      <c r="P60" s="88">
        <f>'Publication Table'!N60/'Publication Table (%)'!P$55</f>
        <v>3.1806615776081423E-3</v>
      </c>
      <c r="Q60" s="88">
        <f>'Publication Table'!O60/'Publication Table (%)'!Q$55</f>
        <v>5.2596975673898753E-3</v>
      </c>
      <c r="R60" s="88">
        <f>'Publication Table'!P60/'Publication Table (%)'!R$55</f>
        <v>4.793289394847214E-3</v>
      </c>
      <c r="S60" s="88">
        <f>'Publication Table'!Q60/'Publication Table (%)'!S$55</f>
        <v>1.2408347433728144E-2</v>
      </c>
      <c r="T60" s="88">
        <f>'Publication Table'!R60/'Publication Table (%)'!T$55</f>
        <v>7.0876288659793814E-3</v>
      </c>
      <c r="U60" s="88">
        <f>'Publication Table'!S60/'Publication Table (%)'!U$55</f>
        <v>1.1002444987775062E-2</v>
      </c>
      <c r="V60" s="88">
        <f>'Publication Table'!T60/'Publication Table (%)'!V$55</f>
        <v>7.3664825046040518E-3</v>
      </c>
      <c r="W60" s="88">
        <f>'Publication Table'!U60/'Publication Table (%)'!W$55</f>
        <v>8.7897227856659904E-3</v>
      </c>
      <c r="X60" s="88">
        <f>'Publication Table'!V60/'Publication Table (%)'!X$55</f>
        <v>6.4061499039077515E-3</v>
      </c>
      <c r="Y60" s="88">
        <f>'Publication Table'!W60/'Publication Table (%)'!Y$55</f>
        <v>1.440922190201729E-3</v>
      </c>
      <c r="Z60" s="88">
        <f>'Publication Table'!X60/'Publication Table (%)'!Z$55</f>
        <v>5.6004978220286251E-3</v>
      </c>
      <c r="AA60" s="88">
        <f>'Publication Table'!Y60/'Publication Table (%)'!AA$55</f>
        <v>2.5839793281653748E-3</v>
      </c>
      <c r="AB60" s="88">
        <f>'Publication Table'!Z60/'Publication Table (%)'!AB$55</f>
        <v>6.9148936170212762E-3</v>
      </c>
      <c r="AC60" s="88">
        <f>'Publication Table'!AA60/'Publication Table (%)'!AC$55</f>
        <v>7.0323488045007029E-3</v>
      </c>
    </row>
    <row r="61" spans="2:29" ht="15" customHeight="1" collapsed="1">
      <c r="B61" s="132" t="str">
        <f t="shared" si="1"/>
        <v>NHS Dumfries &amp; GallowayHospital Level</v>
      </c>
      <c r="C61" s="135" t="str">
        <f t="shared" si="7"/>
        <v>NHS Dumfries &amp; Galloway</v>
      </c>
      <c r="D61" s="165"/>
      <c r="E61" s="66" t="s">
        <v>10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</row>
    <row r="62" spans="2:29" ht="15" hidden="1" customHeight="1" outlineLevel="1" collapsed="1">
      <c r="B62" s="132" t="str">
        <f t="shared" si="1"/>
        <v>Dumfries &amp; Galloway Royal InfirmaryDumfries &amp; Galloway Royal Infirmary</v>
      </c>
      <c r="C62" s="135" t="str">
        <f>E62</f>
        <v>Dumfries &amp; Galloway Royal Infirmary</v>
      </c>
      <c r="D62" s="165" t="s">
        <v>19</v>
      </c>
      <c r="E62" s="65" t="s">
        <v>20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</row>
    <row r="63" spans="2:29" ht="15" hidden="1" customHeight="1" outlineLevel="2">
      <c r="B63" s="132" t="str">
        <f t="shared" si="1"/>
        <v>Dumfries &amp; Galloway Royal InfirmaryTotal Number of scheduled elective operations in theatre system</v>
      </c>
      <c r="C63" s="135" t="str">
        <f t="shared" ref="C63:C68" si="8">C62</f>
        <v>Dumfries &amp; Galloway Royal Infirmary</v>
      </c>
      <c r="D63" s="165"/>
      <c r="E63" s="58" t="s">
        <v>3</v>
      </c>
      <c r="F63" s="29">
        <f>'Publication Table'!D63</f>
        <v>1312</v>
      </c>
      <c r="G63" s="29">
        <f>'Publication Table'!E63</f>
        <v>1539</v>
      </c>
      <c r="H63" s="29">
        <f>'Publication Table'!F63</f>
        <v>1515</v>
      </c>
      <c r="I63" s="29">
        <f>'Publication Table'!G63</f>
        <v>1488</v>
      </c>
      <c r="J63" s="154">
        <f>'Publication Table'!H63</f>
        <v>1523</v>
      </c>
      <c r="K63" s="29">
        <f>'Publication Table'!I63</f>
        <v>1495</v>
      </c>
      <c r="L63" s="29">
        <f>'Publication Table'!J63</f>
        <v>1380</v>
      </c>
      <c r="M63" s="29">
        <f>'Publication Table'!K63</f>
        <v>1427</v>
      </c>
      <c r="N63" s="29">
        <f>'Publication Table'!L63</f>
        <v>1285</v>
      </c>
      <c r="O63" s="29">
        <f>'Publication Table'!M63</f>
        <v>1399</v>
      </c>
      <c r="P63" s="29">
        <f>'Publication Table'!N63</f>
        <v>1409</v>
      </c>
      <c r="Q63" s="29">
        <f>'Publication Table'!O63</f>
        <v>1407</v>
      </c>
      <c r="R63" s="29">
        <f>'Publication Table'!P63</f>
        <v>1476</v>
      </c>
      <c r="S63" s="29">
        <f>'Publication Table'!Q63</f>
        <v>1563</v>
      </c>
      <c r="T63" s="29">
        <f>'Publication Table'!R63</f>
        <v>1435</v>
      </c>
      <c r="U63" s="29">
        <f>'Publication Table'!S63</f>
        <v>1480</v>
      </c>
      <c r="V63" s="29">
        <f>'Publication Table'!T63</f>
        <v>1459</v>
      </c>
      <c r="W63" s="29">
        <f>'Publication Table'!U63</f>
        <v>1332</v>
      </c>
      <c r="X63" s="29">
        <f>'Publication Table'!V63</f>
        <v>1409</v>
      </c>
      <c r="Y63" s="29">
        <f>'Publication Table'!W63</f>
        <v>1259</v>
      </c>
      <c r="Z63" s="29">
        <f>'Publication Table'!X63</f>
        <v>1429</v>
      </c>
      <c r="AA63" s="29">
        <f>'Publication Table'!Y63</f>
        <v>1386</v>
      </c>
      <c r="AB63" s="29">
        <f>'Publication Table'!Z63</f>
        <v>1708</v>
      </c>
      <c r="AC63" s="29">
        <f>'Publication Table'!AA63</f>
        <v>1275</v>
      </c>
    </row>
    <row r="64" spans="2:29" ht="15" hidden="1" customHeight="1" outlineLevel="2">
      <c r="B64" s="132" t="str">
        <f t="shared" si="1"/>
        <v>Dumfries &amp; Galloway Royal InfirmaryPercent of total scheduled elective cancellations in theatre systems</v>
      </c>
      <c r="C64" s="135" t="str">
        <f t="shared" si="8"/>
        <v>Dumfries &amp; Galloway Royal Infirmary</v>
      </c>
      <c r="D64" s="165"/>
      <c r="E64" s="59" t="s">
        <v>117</v>
      </c>
      <c r="F64" s="60">
        <f>'Publication Table'!D64/'Publication Table (%)'!F$63</f>
        <v>7.621951219512195E-2</v>
      </c>
      <c r="G64" s="60">
        <f>'Publication Table'!E64/'Publication Table (%)'!G$63</f>
        <v>6.6926575698505519E-2</v>
      </c>
      <c r="H64" s="60">
        <f>'Publication Table'!F64/'Publication Table (%)'!H$63</f>
        <v>8.3168316831683173E-2</v>
      </c>
      <c r="I64" s="60">
        <f>'Publication Table'!G64/'Publication Table (%)'!I$63</f>
        <v>7.5268817204301078E-2</v>
      </c>
      <c r="J64" s="155">
        <f>'Publication Table'!H64/'Publication Table (%)'!J$63</f>
        <v>7.8791858174655283E-2</v>
      </c>
      <c r="K64" s="60">
        <f>'Publication Table'!I64/'Publication Table (%)'!K$63</f>
        <v>8.9632107023411373E-2</v>
      </c>
      <c r="L64" s="60">
        <f>'Publication Table'!J64/'Publication Table (%)'!L$63</f>
        <v>7.8985507246376818E-2</v>
      </c>
      <c r="M64" s="60">
        <f>'Publication Table'!K64/'Publication Table (%)'!M$63</f>
        <v>7.918710581639804E-2</v>
      </c>
      <c r="N64" s="60">
        <f>'Publication Table'!L64/'Publication Table (%)'!N$63</f>
        <v>0.10505836575875487</v>
      </c>
      <c r="O64" s="60">
        <f>'Publication Table'!M64/'Publication Table (%)'!O$63</f>
        <v>9.3638313080771973E-2</v>
      </c>
      <c r="P64" s="60">
        <f>'Publication Table'!N64/'Publication Table (%)'!P$63</f>
        <v>0.10007097232079488</v>
      </c>
      <c r="Q64" s="60">
        <f>'Publication Table'!O64/'Publication Table (%)'!Q$63</f>
        <v>7.8180525941719967E-2</v>
      </c>
      <c r="R64" s="60">
        <f>'Publication Table'!P64/'Publication Table (%)'!R$63</f>
        <v>8.4010840108401083E-2</v>
      </c>
      <c r="S64" s="60">
        <f>'Publication Table'!Q64/'Publication Table (%)'!S$63</f>
        <v>0.10428662827895073</v>
      </c>
      <c r="T64" s="60">
        <f>'Publication Table'!R64/'Publication Table (%)'!T$63</f>
        <v>8.9895470383275264E-2</v>
      </c>
      <c r="U64" s="60">
        <f>'Publication Table'!S64/'Publication Table (%)'!U$63</f>
        <v>8.5810810810810809E-2</v>
      </c>
      <c r="V64" s="60">
        <f>'Publication Table'!T64/'Publication Table (%)'!V$63</f>
        <v>7.402330363262509E-2</v>
      </c>
      <c r="W64" s="60">
        <f>'Publication Table'!U64/'Publication Table (%)'!W$63</f>
        <v>7.8828828828828829E-2</v>
      </c>
      <c r="X64" s="60">
        <f>'Publication Table'!V64/'Publication Table (%)'!X$63</f>
        <v>7.6650106458481193E-2</v>
      </c>
      <c r="Y64" s="60">
        <f>'Publication Table'!W64/'Publication Table (%)'!Y$63</f>
        <v>9.293089753772836E-2</v>
      </c>
      <c r="Z64" s="60">
        <f>'Publication Table'!X64/'Publication Table (%)'!Z$63</f>
        <v>7.3477956613016093E-2</v>
      </c>
      <c r="AA64" s="60">
        <f>'Publication Table'!Y64/'Publication Table (%)'!AA$63</f>
        <v>6.6378066378066383E-2</v>
      </c>
      <c r="AB64" s="60">
        <f>'Publication Table'!Z64/'Publication Table (%)'!AB$63</f>
        <v>5.9718969555035126E-2</v>
      </c>
      <c r="AC64" s="60">
        <f>'Publication Table'!AA64/'Publication Table (%)'!AC$63</f>
        <v>7.4509803921568626E-2</v>
      </c>
    </row>
    <row r="65" spans="2:29" ht="15" hidden="1" customHeight="1" outlineLevel="2">
      <c r="B65" s="132" t="str">
        <f t="shared" si="1"/>
        <v>Dumfries &amp; Galloway Royal InfirmaryCancellation based on clinical reason by hospital %</v>
      </c>
      <c r="C65" s="135" t="str">
        <f t="shared" si="8"/>
        <v>Dumfries &amp; Galloway Royal Infirmary</v>
      </c>
      <c r="D65" s="165"/>
      <c r="E65" s="61" t="s">
        <v>118</v>
      </c>
      <c r="F65" s="60">
        <f>'Publication Table'!D65/'Publication Table (%)'!F$63</f>
        <v>4.1158536585365856E-2</v>
      </c>
      <c r="G65" s="60">
        <f>'Publication Table'!E65/'Publication Table (%)'!G$63</f>
        <v>3.5737491877842753E-2</v>
      </c>
      <c r="H65" s="60">
        <f>'Publication Table'!F65/'Publication Table (%)'!H$63</f>
        <v>3.6303630363036306E-2</v>
      </c>
      <c r="I65" s="60">
        <f>'Publication Table'!G65/'Publication Table (%)'!I$63</f>
        <v>3.7634408602150539E-2</v>
      </c>
      <c r="J65" s="155">
        <f>'Publication Table'!H65/'Publication Table (%)'!J$63</f>
        <v>3.4143138542350626E-2</v>
      </c>
      <c r="K65" s="60">
        <f>'Publication Table'!I65/'Publication Table (%)'!K$63</f>
        <v>4.8160535117056855E-2</v>
      </c>
      <c r="L65" s="60">
        <f>'Publication Table'!J65/'Publication Table (%)'!L$63</f>
        <v>4.1304347826086954E-2</v>
      </c>
      <c r="M65" s="60">
        <f>'Publication Table'!K65/'Publication Table (%)'!M$63</f>
        <v>4.2046250875963559E-2</v>
      </c>
      <c r="N65" s="60">
        <f>'Publication Table'!L65/'Publication Table (%)'!N$63</f>
        <v>4.2801556420233464E-2</v>
      </c>
      <c r="O65" s="60">
        <f>'Publication Table'!M65/'Publication Table (%)'!O$63</f>
        <v>3.8598999285203717E-2</v>
      </c>
      <c r="P65" s="60">
        <f>'Publication Table'!N65/'Publication Table (%)'!P$63</f>
        <v>3.4066713981547196E-2</v>
      </c>
      <c r="Q65" s="60">
        <f>'Publication Table'!O65/'Publication Table (%)'!Q$63</f>
        <v>3.1272210376687988E-2</v>
      </c>
      <c r="R65" s="60">
        <f>'Publication Table'!P65/'Publication Table (%)'!R$63</f>
        <v>3.3875338753387531E-2</v>
      </c>
      <c r="S65" s="60">
        <f>'Publication Table'!Q65/'Publication Table (%)'!S$63</f>
        <v>4.7984644913627639E-2</v>
      </c>
      <c r="T65" s="60">
        <f>'Publication Table'!R65/'Publication Table (%)'!T$63</f>
        <v>2.9268292682926831E-2</v>
      </c>
      <c r="U65" s="60">
        <f>'Publication Table'!S65/'Publication Table (%)'!U$63</f>
        <v>3.1081081081081083E-2</v>
      </c>
      <c r="V65" s="60">
        <f>'Publication Table'!T65/'Publication Table (%)'!V$63</f>
        <v>2.9472241261137764E-2</v>
      </c>
      <c r="W65" s="60">
        <f>'Publication Table'!U65/'Publication Table (%)'!W$63</f>
        <v>4.2792792792792793E-2</v>
      </c>
      <c r="X65" s="60">
        <f>'Publication Table'!V65/'Publication Table (%)'!X$63</f>
        <v>4.1873669268985093E-2</v>
      </c>
      <c r="Y65" s="60">
        <f>'Publication Table'!W65/'Publication Table (%)'!Y$63</f>
        <v>4.1302621127879267E-2</v>
      </c>
      <c r="Z65" s="60">
        <f>'Publication Table'!X65/'Publication Table (%)'!Z$63</f>
        <v>3.5689293212036392E-2</v>
      </c>
      <c r="AA65" s="60">
        <f>'Publication Table'!Y65/'Publication Table (%)'!AA$63</f>
        <v>3.3910533910533912E-2</v>
      </c>
      <c r="AB65" s="60">
        <f>'Publication Table'!Z65/'Publication Table (%)'!AB$63</f>
        <v>2.3419203747072601E-2</v>
      </c>
      <c r="AC65" s="60">
        <f>'Publication Table'!AA65/'Publication Table (%)'!AC$63</f>
        <v>3.6862745098039218E-2</v>
      </c>
    </row>
    <row r="66" spans="2:29" ht="15" hidden="1" customHeight="1" outlineLevel="2">
      <c r="B66" s="132" t="str">
        <f t="shared" si="1"/>
        <v>Dumfries &amp; Galloway Royal InfirmaryCancellation based on capacity or non-clinical reason by hospital %</v>
      </c>
      <c r="C66" s="135" t="str">
        <f t="shared" si="8"/>
        <v>Dumfries &amp; Galloway Royal Infirmary</v>
      </c>
      <c r="D66" s="165"/>
      <c r="E66" s="61" t="s">
        <v>119</v>
      </c>
      <c r="F66" s="60">
        <f>'Publication Table'!D66/'Publication Table (%)'!F$63</f>
        <v>7.621951219512195E-3</v>
      </c>
      <c r="G66" s="60">
        <f>'Publication Table'!E66/'Publication Table (%)'!G$63</f>
        <v>6.4977257959714096E-3</v>
      </c>
      <c r="H66" s="60">
        <f>'Publication Table'!F66/'Publication Table (%)'!H$63</f>
        <v>1.65016501650165E-2</v>
      </c>
      <c r="I66" s="60">
        <f>'Publication Table'!G66/'Publication Table (%)'!I$63</f>
        <v>4.0322580645161289E-3</v>
      </c>
      <c r="J66" s="155">
        <f>'Publication Table'!H66/'Publication Table (%)'!J$63</f>
        <v>1.1162179908076166E-2</v>
      </c>
      <c r="K66" s="60">
        <f>'Publication Table'!I66/'Publication Table (%)'!K$63</f>
        <v>9.3645484949832769E-3</v>
      </c>
      <c r="L66" s="60">
        <f>'Publication Table'!J66/'Publication Table (%)'!L$63</f>
        <v>8.6956521739130436E-3</v>
      </c>
      <c r="M66" s="60">
        <f>'Publication Table'!K66/'Publication Table (%)'!M$63</f>
        <v>9.8107918710581641E-3</v>
      </c>
      <c r="N66" s="60">
        <f>'Publication Table'!L66/'Publication Table (%)'!N$63</f>
        <v>2.1011673151750974E-2</v>
      </c>
      <c r="O66" s="60">
        <f>'Publication Table'!M66/'Publication Table (%)'!O$63</f>
        <v>1.9299499642601858E-2</v>
      </c>
      <c r="P66" s="60">
        <f>'Publication Table'!N66/'Publication Table (%)'!P$63</f>
        <v>3.1937544357700499E-2</v>
      </c>
      <c r="Q66" s="60">
        <f>'Publication Table'!O66/'Publication Table (%)'!Q$63</f>
        <v>1.5636105188343994E-2</v>
      </c>
      <c r="R66" s="60">
        <f>'Publication Table'!P66/'Publication Table (%)'!R$63</f>
        <v>1.5582655826558265E-2</v>
      </c>
      <c r="S66" s="60">
        <f>'Publication Table'!Q66/'Publication Table (%)'!S$63</f>
        <v>2.6231605886116442E-2</v>
      </c>
      <c r="T66" s="60">
        <f>'Publication Table'!R66/'Publication Table (%)'!T$63</f>
        <v>1.3937282229965157E-2</v>
      </c>
      <c r="U66" s="60">
        <f>'Publication Table'!S66/'Publication Table (%)'!U$63</f>
        <v>1.5540540540540541E-2</v>
      </c>
      <c r="V66" s="60">
        <f>'Publication Table'!T66/'Publication Table (%)'!V$63</f>
        <v>8.9102124742974648E-3</v>
      </c>
      <c r="W66" s="60">
        <f>'Publication Table'!U66/'Publication Table (%)'!W$63</f>
        <v>1.1261261261261261E-2</v>
      </c>
      <c r="X66" s="60">
        <f>'Publication Table'!V66/'Publication Table (%)'!X$63</f>
        <v>8.516678495386799E-3</v>
      </c>
      <c r="Y66" s="60">
        <f>'Publication Table'!W66/'Publication Table (%)'!Y$63</f>
        <v>1.9857029388403495E-2</v>
      </c>
      <c r="Z66" s="60">
        <f>'Publication Table'!X66/'Publication Table (%)'!Z$63</f>
        <v>9.7970608817354796E-3</v>
      </c>
      <c r="AA66" s="60">
        <f>'Publication Table'!Y66/'Publication Table (%)'!AA$63</f>
        <v>1.0101010101010102E-2</v>
      </c>
      <c r="AB66" s="60">
        <f>'Publication Table'!Z66/'Publication Table (%)'!AB$63</f>
        <v>1.2295081967213115E-2</v>
      </c>
      <c r="AC66" s="60">
        <f>'Publication Table'!AA66/'Publication Table (%)'!AC$63</f>
        <v>6.2745098039215684E-3</v>
      </c>
    </row>
    <row r="67" spans="2:29" ht="15" hidden="1" customHeight="1" outlineLevel="2">
      <c r="B67" s="132" t="str">
        <f t="shared" si="1"/>
        <v>Dumfries &amp; Galloway Royal InfirmaryCancelled by Patient %</v>
      </c>
      <c r="C67" s="135" t="str">
        <f t="shared" si="8"/>
        <v>Dumfries &amp; Galloway Royal Infirmary</v>
      </c>
      <c r="D67" s="165"/>
      <c r="E67" s="61" t="s">
        <v>120</v>
      </c>
      <c r="F67" s="60">
        <f>'Publication Table'!D67/'Publication Table (%)'!F$63</f>
        <v>2.0579268292682928E-2</v>
      </c>
      <c r="G67" s="60">
        <f>'Publication Table'!E67/'Publication Table (%)'!G$63</f>
        <v>2.014294996751137E-2</v>
      </c>
      <c r="H67" s="60">
        <f>'Publication Table'!F67/'Publication Table (%)'!H$63</f>
        <v>2.3102310231023101E-2</v>
      </c>
      <c r="I67" s="60">
        <f>'Publication Table'!G67/'Publication Table (%)'!I$63</f>
        <v>2.7553763440860215E-2</v>
      </c>
      <c r="J67" s="155">
        <f>'Publication Table'!H67/'Publication Table (%)'!J$63</f>
        <v>2.8890347997373604E-2</v>
      </c>
      <c r="K67" s="60">
        <f>'Publication Table'!I67/'Publication Table (%)'!K$63</f>
        <v>2.3411371237458192E-2</v>
      </c>
      <c r="L67" s="60">
        <f>'Publication Table'!J67/'Publication Table (%)'!L$63</f>
        <v>1.8115942028985508E-2</v>
      </c>
      <c r="M67" s="60">
        <f>'Publication Table'!K67/'Publication Table (%)'!M$63</f>
        <v>2.2424667133847231E-2</v>
      </c>
      <c r="N67" s="60">
        <f>'Publication Table'!L67/'Publication Table (%)'!N$63</f>
        <v>3.2684824902723737E-2</v>
      </c>
      <c r="O67" s="60">
        <f>'Publication Table'!M67/'Publication Table (%)'!O$63</f>
        <v>3.2165832737669764E-2</v>
      </c>
      <c r="P67" s="60">
        <f>'Publication Table'!N67/'Publication Table (%)'!P$63</f>
        <v>3.1937544357700499E-2</v>
      </c>
      <c r="Q67" s="60">
        <f>'Publication Table'!O67/'Publication Table (%)'!Q$63</f>
        <v>2.6297085998578537E-2</v>
      </c>
      <c r="R67" s="60">
        <f>'Publication Table'!P67/'Publication Table (%)'!R$63</f>
        <v>3.1165311653116531E-2</v>
      </c>
      <c r="S67" s="60">
        <f>'Publication Table'!Q67/'Publication Table (%)'!S$63</f>
        <v>1.7274472168905951E-2</v>
      </c>
      <c r="T67" s="60">
        <f>'Publication Table'!R67/'Publication Table (%)'!T$63</f>
        <v>3.9024390243902439E-2</v>
      </c>
      <c r="U67" s="60">
        <f>'Publication Table'!S67/'Publication Table (%)'!U$63</f>
        <v>2.9729729729729731E-2</v>
      </c>
      <c r="V67" s="60">
        <f>'Publication Table'!T67/'Publication Table (%)'!V$63</f>
        <v>2.8786840301576421E-2</v>
      </c>
      <c r="W67" s="60">
        <f>'Publication Table'!U67/'Publication Table (%)'!W$63</f>
        <v>1.5015015015015015E-2</v>
      </c>
      <c r="X67" s="60">
        <f>'Publication Table'!V67/'Publication Table (%)'!X$63</f>
        <v>1.9162526614620298E-2</v>
      </c>
      <c r="Y67" s="60">
        <f>'Publication Table'!W67/'Publication Table (%)'!Y$63</f>
        <v>3.0976965845909452E-2</v>
      </c>
      <c r="Z67" s="60">
        <f>'Publication Table'!X67/'Publication Table (%)'!Z$63</f>
        <v>2.5892232330300909E-2</v>
      </c>
      <c r="AA67" s="60">
        <f>'Publication Table'!Y67/'Publication Table (%)'!AA$63</f>
        <v>2.0923520923520924E-2</v>
      </c>
      <c r="AB67" s="60">
        <f>'Publication Table'!Z67/'Publication Table (%)'!AB$63</f>
        <v>1.873536299765808E-2</v>
      </c>
      <c r="AC67" s="60">
        <f>'Publication Table'!AA67/'Publication Table (%)'!AC$63</f>
        <v>2.4313725490196079E-2</v>
      </c>
    </row>
    <row r="68" spans="2:29" ht="15" hidden="1" customHeight="1" outlineLevel="2">
      <c r="B68" s="132" t="str">
        <f t="shared" si="1"/>
        <v>Dumfries &amp; Galloway Royal InfirmaryOther reason %</v>
      </c>
      <c r="C68" s="135" t="str">
        <f t="shared" si="8"/>
        <v>Dumfries &amp; Galloway Royal Infirmary</v>
      </c>
      <c r="D68" s="165"/>
      <c r="E68" s="61" t="s">
        <v>121</v>
      </c>
      <c r="F68" s="60">
        <f>'Publication Table'!D68/'Publication Table (%)'!F$63</f>
        <v>6.8597560975609756E-3</v>
      </c>
      <c r="G68" s="60">
        <f>'Publication Table'!E68/'Publication Table (%)'!G$63</f>
        <v>4.5484080571799868E-3</v>
      </c>
      <c r="H68" s="60">
        <f>'Publication Table'!F68/'Publication Table (%)'!H$63</f>
        <v>7.2607260726072608E-3</v>
      </c>
      <c r="I68" s="60">
        <f>'Publication Table'!G68/'Publication Table (%)'!I$63</f>
        <v>6.0483870967741934E-3</v>
      </c>
      <c r="J68" s="155">
        <f>'Publication Table'!H68/'Publication Table (%)'!J$63</f>
        <v>4.5961917268548917E-3</v>
      </c>
      <c r="K68" s="60">
        <f>'Publication Table'!I68/'Publication Table (%)'!K$63</f>
        <v>8.6956521739130436E-3</v>
      </c>
      <c r="L68" s="60">
        <f>'Publication Table'!J68/'Publication Table (%)'!L$63</f>
        <v>1.0869565217391304E-2</v>
      </c>
      <c r="M68" s="60">
        <f>'Publication Table'!K68/'Publication Table (%)'!M$63</f>
        <v>4.905395935529082E-3</v>
      </c>
      <c r="N68" s="60">
        <f>'Publication Table'!L68/'Publication Table (%)'!N$63</f>
        <v>8.5603112840466934E-3</v>
      </c>
      <c r="O68" s="60">
        <f>'Publication Table'!M68/'Publication Table (%)'!O$63</f>
        <v>3.5739814152966403E-3</v>
      </c>
      <c r="P68" s="60">
        <f>'Publication Table'!N68/'Publication Table (%)'!P$63</f>
        <v>2.1291696238466998E-3</v>
      </c>
      <c r="Q68" s="60">
        <f>'Publication Table'!O68/'Publication Table (%)'!Q$63</f>
        <v>4.9751243781094526E-3</v>
      </c>
      <c r="R68" s="60">
        <f>'Publication Table'!P68/'Publication Table (%)'!R$63</f>
        <v>3.3875338753387536E-3</v>
      </c>
      <c r="S68" s="60">
        <f>'Publication Table'!Q68/'Publication Table (%)'!S$63</f>
        <v>1.2795905310300703E-2</v>
      </c>
      <c r="T68" s="60">
        <f>'Publication Table'!R68/'Publication Table (%)'!T$63</f>
        <v>7.6655052264808362E-3</v>
      </c>
      <c r="U68" s="60">
        <f>'Publication Table'!S68/'Publication Table (%)'!U$63</f>
        <v>9.45945945945946E-3</v>
      </c>
      <c r="V68" s="60">
        <f>'Publication Table'!T68/'Publication Table (%)'!V$63</f>
        <v>6.8540095956134339E-3</v>
      </c>
      <c r="W68" s="60">
        <f>'Publication Table'!U68/'Publication Table (%)'!W$63</f>
        <v>9.7597597597597601E-3</v>
      </c>
      <c r="X68" s="60">
        <f>'Publication Table'!V68/'Publication Table (%)'!X$63</f>
        <v>7.0972320794889989E-3</v>
      </c>
      <c r="Y68" s="60">
        <f>'Publication Table'!W68/'Publication Table (%)'!Y$63</f>
        <v>7.9428117553613975E-4</v>
      </c>
      <c r="Z68" s="60">
        <f>'Publication Table'!X68/'Publication Table (%)'!Z$63</f>
        <v>2.0993701889433169E-3</v>
      </c>
      <c r="AA68" s="60">
        <f>'Publication Table'!Y68/'Publication Table (%)'!AA$63</f>
        <v>1.443001443001443E-3</v>
      </c>
      <c r="AB68" s="60">
        <f>'Publication Table'!Z68/'Publication Table (%)'!AB$63</f>
        <v>5.2693208430913347E-3</v>
      </c>
      <c r="AC68" s="60">
        <f>'Publication Table'!AA68/'Publication Table (%)'!AC$63</f>
        <v>7.058823529411765E-3</v>
      </c>
    </row>
    <row r="69" spans="2:29" ht="15" hidden="1" customHeight="1" outlineLevel="1" collapsed="1">
      <c r="B69" s="132" t="str">
        <f t="shared" si="1"/>
        <v>Galloway Community HospitalGalloway Community Hospital</v>
      </c>
      <c r="C69" s="135" t="str">
        <f>E69</f>
        <v>Galloway Community Hospital</v>
      </c>
      <c r="D69" s="165" t="s">
        <v>21</v>
      </c>
      <c r="E69" s="65" t="s">
        <v>22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</row>
    <row r="70" spans="2:29" ht="15" hidden="1" customHeight="1" outlineLevel="2">
      <c r="B70" s="132" t="str">
        <f t="shared" si="1"/>
        <v>Galloway Community HospitalTotal Number of scheduled elective operations in theatre system</v>
      </c>
      <c r="C70" s="135" t="str">
        <f t="shared" ref="C70:C76" si="9">C69</f>
        <v>Galloway Community Hospital</v>
      </c>
      <c r="D70" s="165"/>
      <c r="E70" s="58" t="s">
        <v>3</v>
      </c>
      <c r="F70" s="29">
        <f>'Publication Table'!D70</f>
        <v>121</v>
      </c>
      <c r="G70" s="29">
        <f>'Publication Table'!E70</f>
        <v>135</v>
      </c>
      <c r="H70" s="29">
        <f>'Publication Table'!F70</f>
        <v>165</v>
      </c>
      <c r="I70" s="29">
        <f>'Publication Table'!G70</f>
        <v>169</v>
      </c>
      <c r="J70" s="154">
        <f>'Publication Table'!H70</f>
        <v>136</v>
      </c>
      <c r="K70" s="29">
        <f>'Publication Table'!I70</f>
        <v>172</v>
      </c>
      <c r="L70" s="29">
        <f>'Publication Table'!J70</f>
        <v>131</v>
      </c>
      <c r="M70" s="29">
        <f>'Publication Table'!K70</f>
        <v>125</v>
      </c>
      <c r="N70" s="29">
        <f>'Publication Table'!L70</f>
        <v>125</v>
      </c>
      <c r="O70" s="29">
        <f>'Publication Table'!M70</f>
        <v>176</v>
      </c>
      <c r="P70" s="29">
        <f>'Publication Table'!N70</f>
        <v>163</v>
      </c>
      <c r="Q70" s="29">
        <f>'Publication Table'!O70</f>
        <v>114</v>
      </c>
      <c r="R70" s="29">
        <f>'Publication Table'!P70</f>
        <v>193</v>
      </c>
      <c r="S70" s="29">
        <f>'Publication Table'!Q70</f>
        <v>210</v>
      </c>
      <c r="T70" s="29">
        <f>'Publication Table'!R70</f>
        <v>117</v>
      </c>
      <c r="U70" s="29">
        <f>'Publication Table'!S70</f>
        <v>156</v>
      </c>
      <c r="V70" s="29">
        <f>'Publication Table'!T70</f>
        <v>170</v>
      </c>
      <c r="W70" s="29">
        <f>'Publication Table'!U70</f>
        <v>147</v>
      </c>
      <c r="X70" s="29">
        <f>'Publication Table'!V70</f>
        <v>152</v>
      </c>
      <c r="Y70" s="29">
        <f>'Publication Table'!W70</f>
        <v>129</v>
      </c>
      <c r="Z70" s="29">
        <f>'Publication Table'!X70</f>
        <v>178</v>
      </c>
      <c r="AA70" s="29">
        <f>'Publication Table'!Y70</f>
        <v>162</v>
      </c>
      <c r="AB70" s="29">
        <f>'Publication Table'!Z70</f>
        <v>172</v>
      </c>
      <c r="AC70" s="29">
        <f>'Publication Table'!AA70</f>
        <v>147</v>
      </c>
    </row>
    <row r="71" spans="2:29" ht="15" hidden="1" customHeight="1" outlineLevel="2">
      <c r="B71" s="132" t="str">
        <f t="shared" si="1"/>
        <v>Galloway Community HospitalPercent of total scheduled elective cancellations in theatre systems</v>
      </c>
      <c r="C71" s="135" t="str">
        <f t="shared" si="9"/>
        <v>Galloway Community Hospital</v>
      </c>
      <c r="D71" s="165"/>
      <c r="E71" s="59" t="s">
        <v>117</v>
      </c>
      <c r="F71" s="60">
        <f>'Publication Table'!D71/'Publication Table (%)'!F$70</f>
        <v>0.10743801652892562</v>
      </c>
      <c r="G71" s="60">
        <f>'Publication Table'!E71/'Publication Table (%)'!G$70</f>
        <v>7.407407407407407E-2</v>
      </c>
      <c r="H71" s="60">
        <f>'Publication Table'!F71/'Publication Table (%)'!H$70</f>
        <v>0.15151515151515152</v>
      </c>
      <c r="I71" s="60">
        <f>'Publication Table'!G71/'Publication Table (%)'!I$70</f>
        <v>0.14201183431952663</v>
      </c>
      <c r="J71" s="155">
        <f>'Publication Table'!H71/'Publication Table (%)'!J$70</f>
        <v>0.16176470588235295</v>
      </c>
      <c r="K71" s="60">
        <f>'Publication Table'!I71/'Publication Table (%)'!K$70</f>
        <v>0.11046511627906977</v>
      </c>
      <c r="L71" s="60">
        <f>'Publication Table'!J71/'Publication Table (%)'!L$70</f>
        <v>4.5801526717557252E-2</v>
      </c>
      <c r="M71" s="60">
        <f>'Publication Table'!K71/'Publication Table (%)'!M$70</f>
        <v>6.4000000000000001E-2</v>
      </c>
      <c r="N71" s="60">
        <f>'Publication Table'!L71/'Publication Table (%)'!N$70</f>
        <v>0.23200000000000001</v>
      </c>
      <c r="O71" s="60">
        <f>'Publication Table'!M71/'Publication Table (%)'!O$70</f>
        <v>5.113636363636364E-2</v>
      </c>
      <c r="P71" s="60">
        <f>'Publication Table'!N71/'Publication Table (%)'!P$70</f>
        <v>0.1165644171779141</v>
      </c>
      <c r="Q71" s="60">
        <f>'Publication Table'!O71/'Publication Table (%)'!Q$70</f>
        <v>0.14912280701754385</v>
      </c>
      <c r="R71" s="60">
        <f>'Publication Table'!P71/'Publication Table (%)'!R$70</f>
        <v>0.15544041450777202</v>
      </c>
      <c r="S71" s="60">
        <f>'Publication Table'!Q71/'Publication Table (%)'!S$70</f>
        <v>8.5714285714285715E-2</v>
      </c>
      <c r="T71" s="60">
        <f>'Publication Table'!R71/'Publication Table (%)'!T$70</f>
        <v>0.11965811965811966</v>
      </c>
      <c r="U71" s="60">
        <f>'Publication Table'!S71/'Publication Table (%)'!U$70</f>
        <v>0.11538461538461539</v>
      </c>
      <c r="V71" s="60">
        <f>'Publication Table'!T71/'Publication Table (%)'!V$70</f>
        <v>0.10588235294117647</v>
      </c>
      <c r="W71" s="60">
        <f>'Publication Table'!U71/'Publication Table (%)'!W$70</f>
        <v>9.5238095238095233E-2</v>
      </c>
      <c r="X71" s="60">
        <f>'Publication Table'!V71/'Publication Table (%)'!X$70</f>
        <v>7.2368421052631582E-2</v>
      </c>
      <c r="Y71" s="60">
        <f>'Publication Table'!W71/'Publication Table (%)'!Y$70</f>
        <v>5.4263565891472867E-2</v>
      </c>
      <c r="Z71" s="60">
        <f>'Publication Table'!X71/'Publication Table (%)'!Z$70</f>
        <v>0.10112359550561797</v>
      </c>
      <c r="AA71" s="60">
        <f>'Publication Table'!Y71/'Publication Table (%)'!AA$70</f>
        <v>9.2592592592592587E-2</v>
      </c>
      <c r="AB71" s="60">
        <f>'Publication Table'!Z71/'Publication Table (%)'!AB$70</f>
        <v>0.13953488372093023</v>
      </c>
      <c r="AC71" s="60">
        <f>'Publication Table'!AA71/'Publication Table (%)'!AC$70</f>
        <v>9.5238095238095233E-2</v>
      </c>
    </row>
    <row r="72" spans="2:29" ht="15" hidden="1" customHeight="1" outlineLevel="2">
      <c r="B72" s="132" t="str">
        <f t="shared" si="1"/>
        <v>Galloway Community HospitalCancellation based on clinical reason by hospital %</v>
      </c>
      <c r="C72" s="135" t="str">
        <f t="shared" si="9"/>
        <v>Galloway Community Hospital</v>
      </c>
      <c r="D72" s="165"/>
      <c r="E72" s="61" t="s">
        <v>118</v>
      </c>
      <c r="F72" s="60">
        <f>'Publication Table'!D72/'Publication Table (%)'!F$70</f>
        <v>1.6528925619834711E-2</v>
      </c>
      <c r="G72" s="60">
        <f>'Publication Table'!E72/'Publication Table (%)'!G$70</f>
        <v>3.7037037037037035E-2</v>
      </c>
      <c r="H72" s="60">
        <f>'Publication Table'!F72/'Publication Table (%)'!H$70</f>
        <v>5.4545454545454543E-2</v>
      </c>
      <c r="I72" s="60">
        <f>'Publication Table'!G72/'Publication Table (%)'!I$70</f>
        <v>8.2840236686390539E-2</v>
      </c>
      <c r="J72" s="155">
        <f>'Publication Table'!H72/'Publication Table (%)'!J$70</f>
        <v>5.1470588235294115E-2</v>
      </c>
      <c r="K72" s="60">
        <f>'Publication Table'!I72/'Publication Table (%)'!K$70</f>
        <v>6.3953488372093026E-2</v>
      </c>
      <c r="L72" s="60">
        <f>'Publication Table'!J72/'Publication Table (%)'!L$70</f>
        <v>3.8167938931297711E-2</v>
      </c>
      <c r="M72" s="60">
        <f>'Publication Table'!K72/'Publication Table (%)'!M$70</f>
        <v>2.4E-2</v>
      </c>
      <c r="N72" s="60">
        <f>'Publication Table'!L72/'Publication Table (%)'!N$70</f>
        <v>3.2000000000000001E-2</v>
      </c>
      <c r="O72" s="60">
        <f>'Publication Table'!M72/'Publication Table (%)'!O$70</f>
        <v>1.7045454545454544E-2</v>
      </c>
      <c r="P72" s="60">
        <f>'Publication Table'!N72/'Publication Table (%)'!P$70</f>
        <v>5.5214723926380369E-2</v>
      </c>
      <c r="Q72" s="60">
        <f>'Publication Table'!O72/'Publication Table (%)'!Q$70</f>
        <v>8.771929824561403E-2</v>
      </c>
      <c r="R72" s="60">
        <f>'Publication Table'!P72/'Publication Table (%)'!R$70</f>
        <v>5.6994818652849742E-2</v>
      </c>
      <c r="S72" s="60">
        <f>'Publication Table'!Q72/'Publication Table (%)'!S$70</f>
        <v>3.3333333333333333E-2</v>
      </c>
      <c r="T72" s="60">
        <f>'Publication Table'!R72/'Publication Table (%)'!T$70</f>
        <v>5.128205128205128E-2</v>
      </c>
      <c r="U72" s="60">
        <f>'Publication Table'!S72/'Publication Table (%)'!U$70</f>
        <v>3.8461538461538464E-2</v>
      </c>
      <c r="V72" s="60">
        <f>'Publication Table'!T72/'Publication Table (%)'!V$70</f>
        <v>2.9411764705882353E-2</v>
      </c>
      <c r="W72" s="60">
        <f>'Publication Table'!U72/'Publication Table (%)'!W$70</f>
        <v>4.7619047619047616E-2</v>
      </c>
      <c r="X72" s="60">
        <f>'Publication Table'!V72/'Publication Table (%)'!X$70</f>
        <v>3.9473684210526314E-2</v>
      </c>
      <c r="Y72" s="60">
        <f>'Publication Table'!W72/'Publication Table (%)'!Y$70</f>
        <v>7.7519379844961239E-3</v>
      </c>
      <c r="Z72" s="60">
        <f>'Publication Table'!X72/'Publication Table (%)'!Z$70</f>
        <v>2.8089887640449437E-2</v>
      </c>
      <c r="AA72" s="60">
        <f>'Publication Table'!Y72/'Publication Table (%)'!AA$70</f>
        <v>6.1728395061728392E-2</v>
      </c>
      <c r="AB72" s="60">
        <f>'Publication Table'!Z72/'Publication Table (%)'!AB$70</f>
        <v>5.232558139534884E-2</v>
      </c>
      <c r="AC72" s="60">
        <f>'Publication Table'!AA72/'Publication Table (%)'!AC$70</f>
        <v>2.7210884353741496E-2</v>
      </c>
    </row>
    <row r="73" spans="2:29" ht="15" hidden="1" customHeight="1" outlineLevel="2">
      <c r="B73" s="132" t="str">
        <f t="shared" ref="B73:B136" si="10">CONCATENATE(C73,E73)</f>
        <v>Galloway Community HospitalCancellation based on capacity or non-clinical reason by hospital %</v>
      </c>
      <c r="C73" s="135" t="str">
        <f t="shared" si="9"/>
        <v>Galloway Community Hospital</v>
      </c>
      <c r="D73" s="165"/>
      <c r="E73" s="61" t="s">
        <v>119</v>
      </c>
      <c r="F73" s="60">
        <f>'Publication Table'!D73/'Publication Table (%)'!F$70</f>
        <v>4.1322314049586778E-2</v>
      </c>
      <c r="G73" s="60">
        <f>'Publication Table'!E73/'Publication Table (%)'!G$70</f>
        <v>0</v>
      </c>
      <c r="H73" s="60">
        <f>'Publication Table'!F73/'Publication Table (%)'!H$70</f>
        <v>6.0606060606060606E-3</v>
      </c>
      <c r="I73" s="60">
        <f>'Publication Table'!G73/'Publication Table (%)'!I$70</f>
        <v>0</v>
      </c>
      <c r="J73" s="155">
        <f>'Publication Table'!H73/'Publication Table (%)'!J$70</f>
        <v>1.4705882352941176E-2</v>
      </c>
      <c r="K73" s="60">
        <f>'Publication Table'!I73/'Publication Table (%)'!K$70</f>
        <v>0</v>
      </c>
      <c r="L73" s="60">
        <f>'Publication Table'!J73/'Publication Table (%)'!L$70</f>
        <v>0</v>
      </c>
      <c r="M73" s="60">
        <f>'Publication Table'!K73/'Publication Table (%)'!M$70</f>
        <v>0</v>
      </c>
      <c r="N73" s="60">
        <f>'Publication Table'!L73/'Publication Table (%)'!N$70</f>
        <v>0.08</v>
      </c>
      <c r="O73" s="60">
        <f>'Publication Table'!M73/'Publication Table (%)'!O$70</f>
        <v>0</v>
      </c>
      <c r="P73" s="60">
        <f>'Publication Table'!N73/'Publication Table (%)'!P$70</f>
        <v>0</v>
      </c>
      <c r="Q73" s="60">
        <f>'Publication Table'!O73/'Publication Table (%)'!Q$70</f>
        <v>0</v>
      </c>
      <c r="R73" s="60">
        <f>'Publication Table'!P73/'Publication Table (%)'!R$70</f>
        <v>1.5544041450777202E-2</v>
      </c>
      <c r="S73" s="60">
        <f>'Publication Table'!Q73/'Publication Table (%)'!S$70</f>
        <v>9.5238095238095247E-3</v>
      </c>
      <c r="T73" s="60">
        <f>'Publication Table'!R73/'Publication Table (%)'!T$70</f>
        <v>0</v>
      </c>
      <c r="U73" s="60">
        <f>'Publication Table'!S73/'Publication Table (%)'!U$70</f>
        <v>0</v>
      </c>
      <c r="V73" s="60">
        <f>'Publication Table'!T73/'Publication Table (%)'!V$70</f>
        <v>1.7647058823529412E-2</v>
      </c>
      <c r="W73" s="60">
        <f>'Publication Table'!U73/'Publication Table (%)'!W$70</f>
        <v>1.3605442176870748E-2</v>
      </c>
      <c r="X73" s="60">
        <f>'Publication Table'!V73/'Publication Table (%)'!X$70</f>
        <v>0</v>
      </c>
      <c r="Y73" s="60">
        <f>'Publication Table'!W73/'Publication Table (%)'!Y$70</f>
        <v>0</v>
      </c>
      <c r="Z73" s="60">
        <f>'Publication Table'!X73/'Publication Table (%)'!Z$70</f>
        <v>1.1235955056179775E-2</v>
      </c>
      <c r="AA73" s="60">
        <f>'Publication Table'!Y73/'Publication Table (%)'!AA$70</f>
        <v>0</v>
      </c>
      <c r="AB73" s="60">
        <f>'Publication Table'!Z73/'Publication Table (%)'!AB$70</f>
        <v>5.232558139534884E-2</v>
      </c>
      <c r="AC73" s="60">
        <f>'Publication Table'!AA73/'Publication Table (%)'!AC$70</f>
        <v>6.8027210884353739E-3</v>
      </c>
    </row>
    <row r="74" spans="2:29" ht="15" hidden="1" customHeight="1" outlineLevel="2">
      <c r="B74" s="132" t="str">
        <f t="shared" si="10"/>
        <v>Galloway Community HospitalCancelled by Patient %</v>
      </c>
      <c r="C74" s="135" t="str">
        <f t="shared" si="9"/>
        <v>Galloway Community Hospital</v>
      </c>
      <c r="D74" s="165"/>
      <c r="E74" s="61" t="s">
        <v>120</v>
      </c>
      <c r="F74" s="60">
        <f>'Publication Table'!D74/'Publication Table (%)'!F$70</f>
        <v>4.9586776859504134E-2</v>
      </c>
      <c r="G74" s="60">
        <f>'Publication Table'!E74/'Publication Table (%)'!G$70</f>
        <v>3.7037037037037035E-2</v>
      </c>
      <c r="H74" s="60">
        <f>'Publication Table'!F74/'Publication Table (%)'!H$70</f>
        <v>8.4848484848484854E-2</v>
      </c>
      <c r="I74" s="60">
        <f>'Publication Table'!G74/'Publication Table (%)'!I$70</f>
        <v>4.7337278106508875E-2</v>
      </c>
      <c r="J74" s="155">
        <f>'Publication Table'!H74/'Publication Table (%)'!J$70</f>
        <v>9.5588235294117641E-2</v>
      </c>
      <c r="K74" s="60">
        <f>'Publication Table'!I74/'Publication Table (%)'!K$70</f>
        <v>3.4883720930232558E-2</v>
      </c>
      <c r="L74" s="60">
        <f>'Publication Table'!J74/'Publication Table (%)'!L$70</f>
        <v>0</v>
      </c>
      <c r="M74" s="60">
        <f>'Publication Table'!K74/'Publication Table (%)'!M$70</f>
        <v>2.4E-2</v>
      </c>
      <c r="N74" s="60">
        <f>'Publication Table'!L74/'Publication Table (%)'!N$70</f>
        <v>9.6000000000000002E-2</v>
      </c>
      <c r="O74" s="60">
        <f>'Publication Table'!M74/'Publication Table (%)'!O$70</f>
        <v>2.2727272727272728E-2</v>
      </c>
      <c r="P74" s="60">
        <f>'Publication Table'!N74/'Publication Table (%)'!P$70</f>
        <v>4.9079754601226995E-2</v>
      </c>
      <c r="Q74" s="60">
        <f>'Publication Table'!O74/'Publication Table (%)'!Q$70</f>
        <v>5.2631578947368418E-2</v>
      </c>
      <c r="R74" s="60">
        <f>'Publication Table'!P74/'Publication Table (%)'!R$70</f>
        <v>6.7357512953367879E-2</v>
      </c>
      <c r="S74" s="60">
        <f>'Publication Table'!Q74/'Publication Table (%)'!S$70</f>
        <v>3.3333333333333333E-2</v>
      </c>
      <c r="T74" s="60">
        <f>'Publication Table'!R74/'Publication Table (%)'!T$70</f>
        <v>6.8376068376068383E-2</v>
      </c>
      <c r="U74" s="60">
        <f>'Publication Table'!S74/'Publication Table (%)'!U$70</f>
        <v>5.128205128205128E-2</v>
      </c>
      <c r="V74" s="60">
        <f>'Publication Table'!T74/'Publication Table (%)'!V$70</f>
        <v>4.7058823529411764E-2</v>
      </c>
      <c r="W74" s="60">
        <f>'Publication Table'!U74/'Publication Table (%)'!W$70</f>
        <v>3.4013605442176874E-2</v>
      </c>
      <c r="X74" s="60">
        <f>'Publication Table'!V74/'Publication Table (%)'!X$70</f>
        <v>3.2894736842105261E-2</v>
      </c>
      <c r="Y74" s="60">
        <f>'Publication Table'!W74/'Publication Table (%)'!Y$70</f>
        <v>3.875968992248062E-2</v>
      </c>
      <c r="Z74" s="60">
        <f>'Publication Table'!X74/'Publication Table (%)'!Z$70</f>
        <v>2.8089887640449437E-2</v>
      </c>
      <c r="AA74" s="60">
        <f>'Publication Table'!Y74/'Publication Table (%)'!AA$70</f>
        <v>1.8518518518518517E-2</v>
      </c>
      <c r="AB74" s="60">
        <f>'Publication Table'!Z74/'Publication Table (%)'!AB$70</f>
        <v>1.1627906976744186E-2</v>
      </c>
      <c r="AC74" s="60">
        <f>'Publication Table'!AA74/'Publication Table (%)'!AC$70</f>
        <v>5.4421768707482991E-2</v>
      </c>
    </row>
    <row r="75" spans="2:29" ht="15" hidden="1" customHeight="1" outlineLevel="2">
      <c r="B75" s="132" t="str">
        <f t="shared" si="10"/>
        <v>Galloway Community HospitalOther reason %</v>
      </c>
      <c r="C75" s="135" t="str">
        <f t="shared" si="9"/>
        <v>Galloway Community Hospital</v>
      </c>
      <c r="D75" s="165"/>
      <c r="E75" s="61" t="s">
        <v>121</v>
      </c>
      <c r="F75" s="60">
        <f>'Publication Table'!D75/'Publication Table (%)'!F$70</f>
        <v>0</v>
      </c>
      <c r="G75" s="60">
        <f>'Publication Table'!E75/'Publication Table (%)'!G$70</f>
        <v>0</v>
      </c>
      <c r="H75" s="60">
        <f>'Publication Table'!F75/'Publication Table (%)'!H$70</f>
        <v>6.0606060606060606E-3</v>
      </c>
      <c r="I75" s="60">
        <f>'Publication Table'!G75/'Publication Table (%)'!I$70</f>
        <v>1.1834319526627219E-2</v>
      </c>
      <c r="J75" s="155">
        <f>'Publication Table'!H75/'Publication Table (%)'!J$70</f>
        <v>0</v>
      </c>
      <c r="K75" s="60">
        <f>'Publication Table'!I75/'Publication Table (%)'!K$70</f>
        <v>1.1627906976744186E-2</v>
      </c>
      <c r="L75" s="60">
        <f>'Publication Table'!J75/'Publication Table (%)'!L$70</f>
        <v>7.6335877862595417E-3</v>
      </c>
      <c r="M75" s="60">
        <f>'Publication Table'!K75/'Publication Table (%)'!M$70</f>
        <v>1.6E-2</v>
      </c>
      <c r="N75" s="60">
        <f>'Publication Table'!L75/'Publication Table (%)'!N$70</f>
        <v>2.4E-2</v>
      </c>
      <c r="O75" s="60">
        <f>'Publication Table'!M75/'Publication Table (%)'!O$70</f>
        <v>1.1363636363636364E-2</v>
      </c>
      <c r="P75" s="60">
        <f>'Publication Table'!N75/'Publication Table (%)'!P$70</f>
        <v>1.2269938650306749E-2</v>
      </c>
      <c r="Q75" s="60">
        <f>'Publication Table'!O75/'Publication Table (%)'!Q$70</f>
        <v>8.771929824561403E-3</v>
      </c>
      <c r="R75" s="60">
        <f>'Publication Table'!P75/'Publication Table (%)'!R$70</f>
        <v>1.5544041450777202E-2</v>
      </c>
      <c r="S75" s="60">
        <f>'Publication Table'!Q75/'Publication Table (%)'!S$70</f>
        <v>9.5238095238095247E-3</v>
      </c>
      <c r="T75" s="60">
        <f>'Publication Table'!R75/'Publication Table (%)'!T$70</f>
        <v>0</v>
      </c>
      <c r="U75" s="60">
        <f>'Publication Table'!S75/'Publication Table (%)'!U$70</f>
        <v>2.564102564102564E-2</v>
      </c>
      <c r="V75" s="60">
        <f>'Publication Table'!T75/'Publication Table (%)'!V$70</f>
        <v>1.1764705882352941E-2</v>
      </c>
      <c r="W75" s="60">
        <f>'Publication Table'!U75/'Publication Table (%)'!W$70</f>
        <v>0</v>
      </c>
      <c r="X75" s="60">
        <f>'Publication Table'!V75/'Publication Table (%)'!X$70</f>
        <v>0</v>
      </c>
      <c r="Y75" s="60">
        <f>'Publication Table'!W75/'Publication Table (%)'!Y$70</f>
        <v>7.7519379844961239E-3</v>
      </c>
      <c r="Z75" s="60">
        <f>'Publication Table'!X75/'Publication Table (%)'!Z$70</f>
        <v>3.3707865168539325E-2</v>
      </c>
      <c r="AA75" s="60">
        <f>'Publication Table'!Y75/'Publication Table (%)'!AA$70</f>
        <v>1.2345679012345678E-2</v>
      </c>
      <c r="AB75" s="60">
        <f>'Publication Table'!Z75/'Publication Table (%)'!AB$70</f>
        <v>2.3255813953488372E-2</v>
      </c>
      <c r="AC75" s="60">
        <f>'Publication Table'!AA75/'Publication Table (%)'!AC$70</f>
        <v>6.8027210884353739E-3</v>
      </c>
    </row>
    <row r="76" spans="2:29" ht="15" customHeight="1">
      <c r="B76" s="132" t="str">
        <f t="shared" si="10"/>
        <v>Galloway Community Hospital</v>
      </c>
      <c r="C76" s="135" t="str">
        <f t="shared" si="9"/>
        <v>Galloway Community Hospital</v>
      </c>
      <c r="D76" s="165"/>
      <c r="E76" s="68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</row>
    <row r="77" spans="2:29" ht="15" customHeight="1">
      <c r="B77" s="132" t="str">
        <f t="shared" si="10"/>
        <v>NHS FifeNHS Fife</v>
      </c>
      <c r="C77" s="135" t="str">
        <f>E77</f>
        <v>NHS Fife</v>
      </c>
      <c r="D77" s="165"/>
      <c r="E77" s="64" t="s">
        <v>23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</row>
    <row r="78" spans="2:29" ht="15" customHeight="1">
      <c r="B78" s="132" t="str">
        <f t="shared" si="10"/>
        <v>NHS FifeTotal Number of scheduled elective operations in theatre system</v>
      </c>
      <c r="C78" s="135" t="str">
        <f t="shared" ref="C78:C84" si="11">C77</f>
        <v>NHS Fife</v>
      </c>
      <c r="D78" s="165"/>
      <c r="E78" s="58" t="s">
        <v>3</v>
      </c>
      <c r="F78" s="16">
        <f>'Publication Table'!D78</f>
        <v>1291</v>
      </c>
      <c r="G78" s="16">
        <f>'Publication Table'!E78</f>
        <v>1438</v>
      </c>
      <c r="H78" s="16">
        <f>'Publication Table'!F78</f>
        <v>1291</v>
      </c>
      <c r="I78" s="16">
        <f>'Publication Table'!G78</f>
        <v>1149</v>
      </c>
      <c r="J78" s="16">
        <f>'Publication Table'!H78</f>
        <v>1436</v>
      </c>
      <c r="K78" s="16">
        <f>'Publication Table'!I78</f>
        <v>1335</v>
      </c>
      <c r="L78" s="16">
        <f>'Publication Table'!J78</f>
        <v>1488</v>
      </c>
      <c r="M78" s="16">
        <f>'Publication Table'!K78</f>
        <v>1367</v>
      </c>
      <c r="N78" s="16">
        <f>'Publication Table'!L78</f>
        <v>1405</v>
      </c>
      <c r="O78" s="16">
        <f>'Publication Table'!M78</f>
        <v>1522</v>
      </c>
      <c r="P78" s="16">
        <f>'Publication Table'!N78</f>
        <v>1552</v>
      </c>
      <c r="Q78" s="16">
        <f>'Publication Table'!O78</f>
        <v>1416</v>
      </c>
      <c r="R78" s="16">
        <f>'Publication Table'!P78</f>
        <v>1549</v>
      </c>
      <c r="S78" s="16">
        <f>'Publication Table'!Q78</f>
        <v>1506</v>
      </c>
      <c r="T78" s="16">
        <f>'Publication Table'!R78</f>
        <v>1168</v>
      </c>
      <c r="U78" s="16">
        <f>'Publication Table'!S78</f>
        <v>1476</v>
      </c>
      <c r="V78" s="16">
        <f>'Publication Table'!T78</f>
        <v>1403</v>
      </c>
      <c r="W78" s="16">
        <f>'Publication Table'!U78</f>
        <v>1677</v>
      </c>
      <c r="X78" s="16">
        <f>'Publication Table'!V78</f>
        <v>1445</v>
      </c>
      <c r="Y78" s="16">
        <f>'Publication Table'!W78</f>
        <v>1209</v>
      </c>
      <c r="Z78" s="16">
        <f>'Publication Table'!X78</f>
        <v>1409</v>
      </c>
      <c r="AA78" s="16">
        <f>'Publication Table'!Y78</f>
        <v>1255</v>
      </c>
      <c r="AB78" s="16">
        <f>'Publication Table'!Z78</f>
        <v>1480</v>
      </c>
      <c r="AC78" s="16">
        <f>'Publication Table'!AA78</f>
        <v>1158</v>
      </c>
    </row>
    <row r="79" spans="2:29" ht="15" customHeight="1">
      <c r="B79" s="132" t="str">
        <f t="shared" si="10"/>
        <v>NHS FifePercent of total scheduled elective cancellations in theatre systems</v>
      </c>
      <c r="C79" s="135" t="str">
        <f t="shared" si="11"/>
        <v>NHS Fife</v>
      </c>
      <c r="D79" s="165"/>
      <c r="E79" s="59" t="s">
        <v>117</v>
      </c>
      <c r="F79" s="88">
        <f>'Publication Table'!D79/'Publication Table (%)'!F$78</f>
        <v>7.9783113865220759E-2</v>
      </c>
      <c r="G79" s="88">
        <f>'Publication Table'!E79/'Publication Table (%)'!G$78</f>
        <v>9.2489568845618916E-2</v>
      </c>
      <c r="H79" s="88">
        <f>'Publication Table'!F79/'Publication Table (%)'!H$78</f>
        <v>6.9713400464756006E-2</v>
      </c>
      <c r="I79" s="88">
        <f>'Publication Table'!G79/'Publication Table (%)'!I$78</f>
        <v>7.7458659704090507E-2</v>
      </c>
      <c r="J79" s="88">
        <f>'Publication Table'!H79/'Publication Table (%)'!J$78</f>
        <v>6.1977715877437327E-2</v>
      </c>
      <c r="K79" s="88">
        <f>'Publication Table'!I79/'Publication Table (%)'!K$78</f>
        <v>7.8651685393258425E-2</v>
      </c>
      <c r="L79" s="88">
        <f>'Publication Table'!J79/'Publication Table (%)'!L$78</f>
        <v>7.5940860215053765E-2</v>
      </c>
      <c r="M79" s="88">
        <f>'Publication Table'!K79/'Publication Table (%)'!M$78</f>
        <v>6.1448427212874905E-2</v>
      </c>
      <c r="N79" s="88">
        <f>'Publication Table'!L79/'Publication Table (%)'!N$78</f>
        <v>9.8220640569395015E-2</v>
      </c>
      <c r="O79" s="88">
        <f>'Publication Table'!M79/'Publication Table (%)'!O$78</f>
        <v>6.4388961892247049E-2</v>
      </c>
      <c r="P79" s="88">
        <f>'Publication Table'!N79/'Publication Table (%)'!P$78</f>
        <v>8.0541237113402067E-2</v>
      </c>
      <c r="Q79" s="88">
        <f>'Publication Table'!O79/'Publication Table (%)'!Q$78</f>
        <v>6.1440677966101698E-2</v>
      </c>
      <c r="R79" s="88">
        <f>'Publication Table'!P79/'Publication Table (%)'!R$78</f>
        <v>7.1659134925758552E-2</v>
      </c>
      <c r="S79" s="88">
        <f>'Publication Table'!Q79/'Publication Table (%)'!S$78</f>
        <v>6.5737051792828682E-2</v>
      </c>
      <c r="T79" s="88">
        <f>'Publication Table'!R79/'Publication Table (%)'!T$78</f>
        <v>7.1061643835616445E-2</v>
      </c>
      <c r="U79" s="88">
        <f>'Publication Table'!S79/'Publication Table (%)'!U$78</f>
        <v>7.8590785907859076E-2</v>
      </c>
      <c r="V79" s="88">
        <f>'Publication Table'!T79/'Publication Table (%)'!V$78</f>
        <v>6.486101211689238E-2</v>
      </c>
      <c r="W79" s="88">
        <f>'Publication Table'!U79/'Publication Table (%)'!W$78</f>
        <v>5.6648777579010136E-2</v>
      </c>
      <c r="X79" s="88">
        <f>'Publication Table'!V79/'Publication Table (%)'!X$78</f>
        <v>9.2733564013840836E-2</v>
      </c>
      <c r="Y79" s="88">
        <f>'Publication Table'!W79/'Publication Table (%)'!Y$78</f>
        <v>0.11745244003308519</v>
      </c>
      <c r="Z79" s="88">
        <f>'Publication Table'!X79/'Publication Table (%)'!Z$78</f>
        <v>0.1050390347764372</v>
      </c>
      <c r="AA79" s="88">
        <f>'Publication Table'!Y79/'Publication Table (%)'!AA$78</f>
        <v>8.9243027888446222E-2</v>
      </c>
      <c r="AB79" s="88">
        <f>'Publication Table'!Z79/'Publication Table (%)'!AB$78</f>
        <v>8.6486486486486491E-2</v>
      </c>
      <c r="AC79" s="88">
        <f>'Publication Table'!AA79/'Publication Table (%)'!AC$78</f>
        <v>0.1001727115716753</v>
      </c>
    </row>
    <row r="80" spans="2:29" ht="15" customHeight="1">
      <c r="B80" s="132" t="str">
        <f t="shared" si="10"/>
        <v>NHS FifeCancellation based on clinical reason by hospital %</v>
      </c>
      <c r="C80" s="135" t="str">
        <f t="shared" si="11"/>
        <v>NHS Fife</v>
      </c>
      <c r="D80" s="165"/>
      <c r="E80" s="61" t="s">
        <v>118</v>
      </c>
      <c r="F80" s="88">
        <f>'Publication Table'!D80/'Publication Table (%)'!F$78</f>
        <v>4.4151820294345466E-2</v>
      </c>
      <c r="G80" s="88">
        <f>'Publication Table'!E80/'Publication Table (%)'!G$78</f>
        <v>3.5465924895688457E-2</v>
      </c>
      <c r="H80" s="88">
        <f>'Publication Table'!F80/'Publication Table (%)'!H$78</f>
        <v>3.0983733539891558E-2</v>
      </c>
      <c r="I80" s="88">
        <f>'Publication Table'!G80/'Publication Table (%)'!I$78</f>
        <v>3.6553524804177548E-2</v>
      </c>
      <c r="J80" s="88">
        <f>'Publication Table'!H80/'Publication Table (%)'!J$78</f>
        <v>2.9944289693593314E-2</v>
      </c>
      <c r="K80" s="88">
        <f>'Publication Table'!I80/'Publication Table (%)'!K$78</f>
        <v>3.4456928838951309E-2</v>
      </c>
      <c r="L80" s="88">
        <f>'Publication Table'!J80/'Publication Table (%)'!L$78</f>
        <v>3.6290322580645164E-2</v>
      </c>
      <c r="M80" s="88">
        <f>'Publication Table'!K80/'Publication Table (%)'!M$78</f>
        <v>2.6335040234089245E-2</v>
      </c>
      <c r="N80" s="88">
        <f>'Publication Table'!L80/'Publication Table (%)'!N$78</f>
        <v>4.3416370106761568E-2</v>
      </c>
      <c r="O80" s="88">
        <f>'Publication Table'!M80/'Publication Table (%)'!O$78</f>
        <v>2.8252299605781867E-2</v>
      </c>
      <c r="P80" s="88">
        <f>'Publication Table'!N80/'Publication Table (%)'!P$78</f>
        <v>2.8994845360824743E-2</v>
      </c>
      <c r="Q80" s="88">
        <f>'Publication Table'!O80/'Publication Table (%)'!Q$78</f>
        <v>2.7542372881355932E-2</v>
      </c>
      <c r="R80" s="88">
        <f>'Publication Table'!P80/'Publication Table (%)'!R$78</f>
        <v>2.1949644932214331E-2</v>
      </c>
      <c r="S80" s="88">
        <f>'Publication Table'!Q80/'Publication Table (%)'!S$78</f>
        <v>2.6560424966799469E-2</v>
      </c>
      <c r="T80" s="88">
        <f>'Publication Table'!R80/'Publication Table (%)'!T$78</f>
        <v>3.2534246575342464E-2</v>
      </c>
      <c r="U80" s="88">
        <f>'Publication Table'!S80/'Publication Table (%)'!U$78</f>
        <v>2.9132791327913278E-2</v>
      </c>
      <c r="V80" s="88">
        <f>'Publication Table'!T80/'Publication Table (%)'!V$78</f>
        <v>2.4233784746970778E-2</v>
      </c>
      <c r="W80" s="88">
        <f>'Publication Table'!U80/'Publication Table (%)'!W$78</f>
        <v>2.5044722719141325E-2</v>
      </c>
      <c r="X80" s="88">
        <f>'Publication Table'!V80/'Publication Table (%)'!X$78</f>
        <v>3.9446366782006921E-2</v>
      </c>
      <c r="Y80" s="88">
        <f>'Publication Table'!W80/'Publication Table (%)'!Y$78</f>
        <v>3.556658395368073E-2</v>
      </c>
      <c r="Z80" s="88">
        <f>'Publication Table'!X80/'Publication Table (%)'!Z$78</f>
        <v>3.2647267565649396E-2</v>
      </c>
      <c r="AA80" s="88">
        <f>'Publication Table'!Y80/'Publication Table (%)'!AA$78</f>
        <v>3.9840637450199202E-2</v>
      </c>
      <c r="AB80" s="88">
        <f>'Publication Table'!Z80/'Publication Table (%)'!AB$78</f>
        <v>3.8513513513513516E-2</v>
      </c>
      <c r="AC80" s="88">
        <f>'Publication Table'!AA80/'Publication Table (%)'!AC$78</f>
        <v>4.317789291882556E-2</v>
      </c>
    </row>
    <row r="81" spans="2:29" ht="15" customHeight="1">
      <c r="B81" s="132" t="str">
        <f t="shared" si="10"/>
        <v>NHS FifeCancellation based on capacity or non-clinical reason by hospital %</v>
      </c>
      <c r="C81" s="135" t="str">
        <f t="shared" si="11"/>
        <v>NHS Fife</v>
      </c>
      <c r="D81" s="165"/>
      <c r="E81" s="61" t="s">
        <v>119</v>
      </c>
      <c r="F81" s="88">
        <f>'Publication Table'!D81/'Publication Table (%)'!F$78</f>
        <v>1.7041053446940357E-2</v>
      </c>
      <c r="G81" s="88">
        <f>'Publication Table'!E81/'Publication Table (%)'!G$78</f>
        <v>2.0166898470097356E-2</v>
      </c>
      <c r="H81" s="88">
        <f>'Publication Table'!F81/'Publication Table (%)'!H$78</f>
        <v>1.0069713400464756E-2</v>
      </c>
      <c r="I81" s="88">
        <f>'Publication Table'!G81/'Publication Table (%)'!I$78</f>
        <v>6.9625761531766752E-3</v>
      </c>
      <c r="J81" s="88">
        <f>'Publication Table'!H81/'Publication Table (%)'!J$78</f>
        <v>1.3231197771587743E-2</v>
      </c>
      <c r="K81" s="88">
        <f>'Publication Table'!I81/'Publication Table (%)'!K$78</f>
        <v>1.3483146067415731E-2</v>
      </c>
      <c r="L81" s="88">
        <f>'Publication Table'!J81/'Publication Table (%)'!L$78</f>
        <v>1.2096774193548387E-2</v>
      </c>
      <c r="M81" s="88">
        <f>'Publication Table'!K81/'Publication Table (%)'!M$78</f>
        <v>1.2435991221653255E-2</v>
      </c>
      <c r="N81" s="88">
        <f>'Publication Table'!L81/'Publication Table (%)'!N$78</f>
        <v>2.2775800711743774E-2</v>
      </c>
      <c r="O81" s="88">
        <f>'Publication Table'!M81/'Publication Table (%)'!O$78</f>
        <v>1.1826544021024968E-2</v>
      </c>
      <c r="P81" s="88">
        <f>'Publication Table'!N81/'Publication Table (%)'!P$78</f>
        <v>2.4484536082474227E-2</v>
      </c>
      <c r="Q81" s="88">
        <f>'Publication Table'!O81/'Publication Table (%)'!Q$78</f>
        <v>1.059322033898305E-2</v>
      </c>
      <c r="R81" s="88">
        <f>'Publication Table'!P81/'Publication Table (%)'!R$78</f>
        <v>3.2278889606197549E-2</v>
      </c>
      <c r="S81" s="88">
        <f>'Publication Table'!Q81/'Publication Table (%)'!S$78</f>
        <v>2.0584329349269587E-2</v>
      </c>
      <c r="T81" s="88">
        <f>'Publication Table'!R81/'Publication Table (%)'!T$78</f>
        <v>1.1986301369863013E-2</v>
      </c>
      <c r="U81" s="88">
        <f>'Publication Table'!S81/'Publication Table (%)'!U$78</f>
        <v>2.6422764227642278E-2</v>
      </c>
      <c r="V81" s="88">
        <f>'Publication Table'!T81/'Publication Table (%)'!V$78</f>
        <v>1.2116892373485389E-2</v>
      </c>
      <c r="W81" s="88">
        <f>'Publication Table'!U81/'Publication Table (%)'!W$78</f>
        <v>1.2522361359570662E-2</v>
      </c>
      <c r="X81" s="88">
        <f>'Publication Table'!V81/'Publication Table (%)'!X$78</f>
        <v>3.2525951557093424E-2</v>
      </c>
      <c r="Y81" s="88">
        <f>'Publication Table'!W81/'Publication Table (%)'!Y$78</f>
        <v>5.9553349875930521E-2</v>
      </c>
      <c r="Z81" s="88">
        <f>'Publication Table'!X81/'Publication Table (%)'!Z$78</f>
        <v>5.2519517388218598E-2</v>
      </c>
      <c r="AA81" s="88">
        <f>'Publication Table'!Y81/'Publication Table (%)'!AA$78</f>
        <v>2.8685258964143426E-2</v>
      </c>
      <c r="AB81" s="88">
        <f>'Publication Table'!Z81/'Publication Table (%)'!AB$78</f>
        <v>2.837837837837838E-2</v>
      </c>
      <c r="AC81" s="88">
        <f>'Publication Table'!AA81/'Publication Table (%)'!AC$78</f>
        <v>2.6770293609671848E-2</v>
      </c>
    </row>
    <row r="82" spans="2:29" ht="15" customHeight="1">
      <c r="B82" s="132" t="str">
        <f t="shared" si="10"/>
        <v>NHS FifeCancelled by Patient %</v>
      </c>
      <c r="C82" s="135" t="str">
        <f t="shared" si="11"/>
        <v>NHS Fife</v>
      </c>
      <c r="D82" s="165"/>
      <c r="E82" s="61" t="s">
        <v>120</v>
      </c>
      <c r="F82" s="88">
        <f>'Publication Table'!D82/'Publication Table (%)'!F$78</f>
        <v>1.7041053446940357E-2</v>
      </c>
      <c r="G82" s="88">
        <f>'Publication Table'!E82/'Publication Table (%)'!G$78</f>
        <v>3.1988873435326845E-2</v>
      </c>
      <c r="H82" s="88">
        <f>'Publication Table'!F82/'Publication Table (%)'!H$78</f>
        <v>2.8659953524399689E-2</v>
      </c>
      <c r="I82" s="88">
        <f>'Publication Table'!G82/'Publication Table (%)'!I$78</f>
        <v>1.9147084421235857E-2</v>
      </c>
      <c r="J82" s="88">
        <f>'Publication Table'!H82/'Publication Table (%)'!J$78</f>
        <v>1.8105849582172703E-2</v>
      </c>
      <c r="K82" s="88">
        <f>'Publication Table'!I82/'Publication Table (%)'!K$78</f>
        <v>2.8464419475655429E-2</v>
      </c>
      <c r="L82" s="88">
        <f>'Publication Table'!J82/'Publication Table (%)'!L$78</f>
        <v>2.7553763440860215E-2</v>
      </c>
      <c r="M82" s="88">
        <f>'Publication Table'!K82/'Publication Table (%)'!M$78</f>
        <v>1.9751280175566936E-2</v>
      </c>
      <c r="N82" s="88">
        <f>'Publication Table'!L82/'Publication Table (%)'!N$78</f>
        <v>2.9893238434163701E-2</v>
      </c>
      <c r="O82" s="88">
        <f>'Publication Table'!M82/'Publication Table (%)'!O$78</f>
        <v>2.1681997371879105E-2</v>
      </c>
      <c r="P82" s="88">
        <f>'Publication Table'!N82/'Publication Table (%)'!P$78</f>
        <v>2.5773195876288658E-2</v>
      </c>
      <c r="Q82" s="88">
        <f>'Publication Table'!O82/'Publication Table (%)'!Q$78</f>
        <v>2.3305084745762712E-2</v>
      </c>
      <c r="R82" s="88">
        <f>'Publication Table'!P82/'Publication Table (%)'!R$78</f>
        <v>1.7430600387346677E-2</v>
      </c>
      <c r="S82" s="88">
        <f>'Publication Table'!Q82/'Publication Table (%)'!S$78</f>
        <v>1.8592297476759629E-2</v>
      </c>
      <c r="T82" s="88">
        <f>'Publication Table'!R82/'Publication Table (%)'!T$78</f>
        <v>2.6541095890410957E-2</v>
      </c>
      <c r="U82" s="88">
        <f>'Publication Table'!S82/'Publication Table (%)'!U$78</f>
        <v>2.3035230352303523E-2</v>
      </c>
      <c r="V82" s="88">
        <f>'Publication Table'!T82/'Publication Table (%)'!V$78</f>
        <v>2.4233784746970778E-2</v>
      </c>
      <c r="W82" s="88">
        <f>'Publication Table'!U82/'Publication Table (%)'!W$78</f>
        <v>1.4907573047107931E-2</v>
      </c>
      <c r="X82" s="88">
        <f>'Publication Table'!V82/'Publication Table (%)'!X$78</f>
        <v>2.0761245674740483E-2</v>
      </c>
      <c r="Y82" s="88">
        <f>'Publication Table'!W82/'Publication Table (%)'!Y$78</f>
        <v>2.2332506203473945E-2</v>
      </c>
      <c r="Z82" s="88">
        <f>'Publication Table'!X82/'Publication Table (%)'!Z$78</f>
        <v>1.9872249822569198E-2</v>
      </c>
      <c r="AA82" s="88">
        <f>'Publication Table'!Y82/'Publication Table (%)'!AA$78</f>
        <v>1.752988047808765E-2</v>
      </c>
      <c r="AB82" s="88">
        <f>'Publication Table'!Z82/'Publication Table (%)'!AB$78</f>
        <v>1.9594594594594596E-2</v>
      </c>
      <c r="AC82" s="88">
        <f>'Publication Table'!AA82/'Publication Table (%)'!AC$78</f>
        <v>2.4179620034542316E-2</v>
      </c>
    </row>
    <row r="83" spans="2:29" ht="15" customHeight="1">
      <c r="B83" s="132" t="str">
        <f t="shared" si="10"/>
        <v>NHS FifeOther reason %</v>
      </c>
      <c r="C83" s="135" t="str">
        <f t="shared" si="11"/>
        <v>NHS Fife</v>
      </c>
      <c r="D83" s="165"/>
      <c r="E83" s="61" t="s">
        <v>121</v>
      </c>
      <c r="F83" s="88">
        <f>'Publication Table'!D83/'Publication Table (%)'!F$78</f>
        <v>1.5491866769945779E-3</v>
      </c>
      <c r="G83" s="88">
        <f>'Publication Table'!E83/'Publication Table (%)'!G$78</f>
        <v>4.8678720445062586E-3</v>
      </c>
      <c r="H83" s="88">
        <f>'Publication Table'!F83/'Publication Table (%)'!H$78</f>
        <v>0</v>
      </c>
      <c r="I83" s="88">
        <f>'Publication Table'!G83/'Publication Table (%)'!I$78</f>
        <v>1.4795474325500435E-2</v>
      </c>
      <c r="J83" s="88">
        <f>'Publication Table'!H83/'Publication Table (%)'!J$78</f>
        <v>6.9637883008356546E-4</v>
      </c>
      <c r="K83" s="88">
        <f>'Publication Table'!I83/'Publication Table (%)'!K$78</f>
        <v>2.2471910112359553E-3</v>
      </c>
      <c r="L83" s="88">
        <f>'Publication Table'!J83/'Publication Table (%)'!L$78</f>
        <v>0</v>
      </c>
      <c r="M83" s="88">
        <f>'Publication Table'!K83/'Publication Table (%)'!M$78</f>
        <v>2.926115581565472E-3</v>
      </c>
      <c r="N83" s="88">
        <f>'Publication Table'!L83/'Publication Table (%)'!N$78</f>
        <v>2.1352313167259788E-3</v>
      </c>
      <c r="O83" s="88">
        <f>'Publication Table'!M83/'Publication Table (%)'!O$78</f>
        <v>2.6281208935611039E-3</v>
      </c>
      <c r="P83" s="88">
        <f>'Publication Table'!N83/'Publication Table (%)'!P$78</f>
        <v>1.288659793814433E-3</v>
      </c>
      <c r="Q83" s="88">
        <f>'Publication Table'!O83/'Publication Table (%)'!Q$78</f>
        <v>0</v>
      </c>
      <c r="R83" s="88">
        <f>'Publication Table'!P83/'Publication Table (%)'!R$78</f>
        <v>0</v>
      </c>
      <c r="S83" s="88">
        <f>'Publication Table'!Q83/'Publication Table (%)'!S$78</f>
        <v>0</v>
      </c>
      <c r="T83" s="88">
        <f>'Publication Table'!R83/'Publication Table (%)'!T$78</f>
        <v>0</v>
      </c>
      <c r="U83" s="88">
        <f>'Publication Table'!S83/'Publication Table (%)'!U$78</f>
        <v>0</v>
      </c>
      <c r="V83" s="88">
        <f>'Publication Table'!T83/'Publication Table (%)'!V$78</f>
        <v>4.2765502494654314E-3</v>
      </c>
      <c r="W83" s="88">
        <f>'Publication Table'!U83/'Publication Table (%)'!W$78</f>
        <v>4.1741204531902205E-3</v>
      </c>
      <c r="X83" s="88">
        <f>'Publication Table'!V83/'Publication Table (%)'!X$78</f>
        <v>0</v>
      </c>
      <c r="Y83" s="88">
        <f>'Publication Table'!W83/'Publication Table (%)'!Y$78</f>
        <v>0</v>
      </c>
      <c r="Z83" s="88">
        <f>'Publication Table'!X83/'Publication Table (%)'!Z$78</f>
        <v>0</v>
      </c>
      <c r="AA83" s="88">
        <f>'Publication Table'!Y83/'Publication Table (%)'!AA$78</f>
        <v>3.1872509960159364E-3</v>
      </c>
      <c r="AB83" s="88">
        <f>'Publication Table'!Z83/'Publication Table (%)'!AB$78</f>
        <v>0</v>
      </c>
      <c r="AC83" s="88">
        <f>'Publication Table'!AA83/'Publication Table (%)'!AC$78</f>
        <v>6.044905008635579E-3</v>
      </c>
    </row>
    <row r="84" spans="2:29" ht="15" customHeight="1" collapsed="1">
      <c r="B84" s="132" t="str">
        <f t="shared" si="10"/>
        <v>NHS FifeHospital Level</v>
      </c>
      <c r="C84" s="135" t="str">
        <f t="shared" si="11"/>
        <v>NHS Fife</v>
      </c>
      <c r="D84" s="165"/>
      <c r="E84" s="66" t="s">
        <v>10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</row>
    <row r="85" spans="2:29" ht="15" hidden="1" customHeight="1" outlineLevel="1" collapsed="1">
      <c r="B85" s="132" t="str">
        <f t="shared" si="10"/>
        <v>Victoria HospitalVictoria Hospital</v>
      </c>
      <c r="C85" s="135" t="str">
        <f>E85</f>
        <v>Victoria Hospital</v>
      </c>
      <c r="D85" s="165" t="s">
        <v>24</v>
      </c>
      <c r="E85" s="65" t="s">
        <v>25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</row>
    <row r="86" spans="2:29" ht="15" hidden="1" customHeight="1" outlineLevel="2">
      <c r="B86" s="132" t="str">
        <f t="shared" si="10"/>
        <v>Victoria HospitalTotal Number of scheduled elective operations in theatre system</v>
      </c>
      <c r="C86" s="135" t="str">
        <f t="shared" ref="C86:C91" si="12">C85</f>
        <v>Victoria Hospital</v>
      </c>
      <c r="D86" s="165"/>
      <c r="E86" s="58" t="s">
        <v>3</v>
      </c>
      <c r="F86" s="29">
        <f>'Publication Table'!D86</f>
        <v>685</v>
      </c>
      <c r="G86" s="29">
        <f>'Publication Table'!E86</f>
        <v>737</v>
      </c>
      <c r="H86" s="29">
        <f>'Publication Table'!F86</f>
        <v>652</v>
      </c>
      <c r="I86" s="29">
        <f>'Publication Table'!G86</f>
        <v>598</v>
      </c>
      <c r="J86" s="154">
        <f>'Publication Table'!H86</f>
        <v>632</v>
      </c>
      <c r="K86" s="29">
        <f>'Publication Table'!I86</f>
        <v>645</v>
      </c>
      <c r="L86" s="29">
        <f>'Publication Table'!J86</f>
        <v>658</v>
      </c>
      <c r="M86" s="29">
        <f>'Publication Table'!K86</f>
        <v>604</v>
      </c>
      <c r="N86" s="29">
        <f>'Publication Table'!L86</f>
        <v>621</v>
      </c>
      <c r="O86" s="29">
        <f>'Publication Table'!M86</f>
        <v>720</v>
      </c>
      <c r="P86" s="29">
        <f>'Publication Table'!N86</f>
        <v>710</v>
      </c>
      <c r="Q86" s="29">
        <f>'Publication Table'!O86</f>
        <v>685</v>
      </c>
      <c r="R86" s="29">
        <f>'Publication Table'!P86</f>
        <v>782</v>
      </c>
      <c r="S86" s="29">
        <f>'Publication Table'!Q86</f>
        <v>696</v>
      </c>
      <c r="T86" s="29">
        <f>'Publication Table'!R86</f>
        <v>575</v>
      </c>
      <c r="U86" s="29">
        <f>'Publication Table'!S86</f>
        <v>686</v>
      </c>
      <c r="V86" s="29">
        <f>'Publication Table'!T86</f>
        <v>664</v>
      </c>
      <c r="W86" s="29">
        <f>'Publication Table'!U86</f>
        <v>1024</v>
      </c>
      <c r="X86" s="29">
        <f>'Publication Table'!V86</f>
        <v>707</v>
      </c>
      <c r="Y86" s="29">
        <f>'Publication Table'!W86</f>
        <v>560</v>
      </c>
      <c r="Z86" s="29">
        <f>'Publication Table'!X86</f>
        <v>659</v>
      </c>
      <c r="AA86" s="29">
        <f>'Publication Table'!Y86</f>
        <v>594</v>
      </c>
      <c r="AB86" s="29">
        <f>'Publication Table'!Z86</f>
        <v>782</v>
      </c>
      <c r="AC86" s="29">
        <f>'Publication Table'!AA86</f>
        <v>568</v>
      </c>
    </row>
    <row r="87" spans="2:29" ht="15" hidden="1" customHeight="1" outlineLevel="2">
      <c r="B87" s="132" t="str">
        <f t="shared" si="10"/>
        <v>Victoria HospitalPercent of total scheduled elective cancellations in theatre systems</v>
      </c>
      <c r="C87" s="135" t="str">
        <f t="shared" si="12"/>
        <v>Victoria Hospital</v>
      </c>
      <c r="D87" s="165"/>
      <c r="E87" s="59" t="s">
        <v>117</v>
      </c>
      <c r="F87" s="60">
        <f>'Publication Table'!D87/'Publication Table (%)'!F$86</f>
        <v>8.3211678832116789E-2</v>
      </c>
      <c r="G87" s="60">
        <f>'Publication Table'!E87/'Publication Table (%)'!G$86</f>
        <v>8.9552238805970144E-2</v>
      </c>
      <c r="H87" s="60">
        <f>'Publication Table'!F87/'Publication Table (%)'!H$86</f>
        <v>6.2883435582822084E-2</v>
      </c>
      <c r="I87" s="60">
        <f>'Publication Table'!G87/'Publication Table (%)'!I$86</f>
        <v>7.0234113712374577E-2</v>
      </c>
      <c r="J87" s="155">
        <f>'Publication Table'!H87/'Publication Table (%)'!J$86</f>
        <v>7.2784810126582278E-2</v>
      </c>
      <c r="K87" s="60">
        <f>'Publication Table'!I87/'Publication Table (%)'!K$86</f>
        <v>6.3565891472868216E-2</v>
      </c>
      <c r="L87" s="60">
        <f>'Publication Table'!J87/'Publication Table (%)'!L$86</f>
        <v>6.5349544072948323E-2</v>
      </c>
      <c r="M87" s="60">
        <f>'Publication Table'!K87/'Publication Table (%)'!M$86</f>
        <v>5.2980132450331126E-2</v>
      </c>
      <c r="N87" s="60">
        <f>'Publication Table'!L87/'Publication Table (%)'!N$86</f>
        <v>0.10789049919484701</v>
      </c>
      <c r="O87" s="60">
        <f>'Publication Table'!M87/'Publication Table (%)'!O$86</f>
        <v>6.5277777777777782E-2</v>
      </c>
      <c r="P87" s="60">
        <f>'Publication Table'!N87/'Publication Table (%)'!P$86</f>
        <v>9.4366197183098591E-2</v>
      </c>
      <c r="Q87" s="60">
        <f>'Publication Table'!O87/'Publication Table (%)'!Q$86</f>
        <v>7.8832116788321166E-2</v>
      </c>
      <c r="R87" s="60">
        <f>'Publication Table'!P87/'Publication Table (%)'!R$86</f>
        <v>9.718670076726342E-2</v>
      </c>
      <c r="S87" s="60">
        <f>'Publication Table'!Q87/'Publication Table (%)'!S$86</f>
        <v>7.4712643678160925E-2</v>
      </c>
      <c r="T87" s="60">
        <f>'Publication Table'!R87/'Publication Table (%)'!T$86</f>
        <v>7.4782608695652175E-2</v>
      </c>
      <c r="U87" s="60">
        <f>'Publication Table'!S87/'Publication Table (%)'!U$86</f>
        <v>9.0379008746355682E-2</v>
      </c>
      <c r="V87" s="60">
        <f>'Publication Table'!T87/'Publication Table (%)'!V$86</f>
        <v>7.5301204819277115E-2</v>
      </c>
      <c r="W87" s="60">
        <f>'Publication Table'!U87/'Publication Table (%)'!W$86</f>
        <v>5.56640625E-2</v>
      </c>
      <c r="X87" s="60">
        <f>'Publication Table'!V87/'Publication Table (%)'!X$86</f>
        <v>8.6280056577086275E-2</v>
      </c>
      <c r="Y87" s="60">
        <f>'Publication Table'!W87/'Publication Table (%)'!Y$86</f>
        <v>0.14821428571428572</v>
      </c>
      <c r="Z87" s="60">
        <f>'Publication Table'!X87/'Publication Table (%)'!Z$86</f>
        <v>0.15022761760242792</v>
      </c>
      <c r="AA87" s="60">
        <f>'Publication Table'!Y87/'Publication Table (%)'!AA$86</f>
        <v>0.10606060606060606</v>
      </c>
      <c r="AB87" s="60">
        <f>'Publication Table'!Z87/'Publication Table (%)'!AB$86</f>
        <v>7.9283887468030695E-2</v>
      </c>
      <c r="AC87" s="60">
        <f>'Publication Table'!AA87/'Publication Table (%)'!AC$86</f>
        <v>0.11619718309859155</v>
      </c>
    </row>
    <row r="88" spans="2:29" ht="15" hidden="1" customHeight="1" outlineLevel="2">
      <c r="B88" s="132" t="str">
        <f t="shared" si="10"/>
        <v>Victoria HospitalCancellation based on clinical reason by hospital %</v>
      </c>
      <c r="C88" s="135" t="str">
        <f t="shared" si="12"/>
        <v>Victoria Hospital</v>
      </c>
      <c r="D88" s="165"/>
      <c r="E88" s="61" t="s">
        <v>118</v>
      </c>
      <c r="F88" s="60">
        <f>'Publication Table'!D88/'Publication Table (%)'!F$86</f>
        <v>5.5474452554744529E-2</v>
      </c>
      <c r="G88" s="60">
        <f>'Publication Table'!E88/'Publication Table (%)'!G$86</f>
        <v>3.5278154681139755E-2</v>
      </c>
      <c r="H88" s="60">
        <f>'Publication Table'!F88/'Publication Table (%)'!H$86</f>
        <v>3.6809815950920248E-2</v>
      </c>
      <c r="I88" s="60">
        <f>'Publication Table'!G88/'Publication Table (%)'!I$86</f>
        <v>3.678929765886288E-2</v>
      </c>
      <c r="J88" s="155">
        <f>'Publication Table'!H88/'Publication Table (%)'!J$86</f>
        <v>3.3227848101265819E-2</v>
      </c>
      <c r="K88" s="60">
        <f>'Publication Table'!I88/'Publication Table (%)'!K$86</f>
        <v>3.1007751937984496E-2</v>
      </c>
      <c r="L88" s="60">
        <f>'Publication Table'!J88/'Publication Table (%)'!L$86</f>
        <v>4.2553191489361701E-2</v>
      </c>
      <c r="M88" s="60">
        <f>'Publication Table'!K88/'Publication Table (%)'!M$86</f>
        <v>2.3178807947019868E-2</v>
      </c>
      <c r="N88" s="60">
        <f>'Publication Table'!L88/'Publication Table (%)'!N$86</f>
        <v>4.8309178743961352E-2</v>
      </c>
      <c r="O88" s="60">
        <f>'Publication Table'!M88/'Publication Table (%)'!O$86</f>
        <v>3.4722222222222224E-2</v>
      </c>
      <c r="P88" s="60">
        <f>'Publication Table'!N88/'Publication Table (%)'!P$86</f>
        <v>3.0985915492957747E-2</v>
      </c>
      <c r="Q88" s="60">
        <f>'Publication Table'!O88/'Publication Table (%)'!Q$86</f>
        <v>3.7956204379562042E-2</v>
      </c>
      <c r="R88" s="60">
        <f>'Publication Table'!P88/'Publication Table (%)'!R$86</f>
        <v>2.8132992327365727E-2</v>
      </c>
      <c r="S88" s="60">
        <f>'Publication Table'!Q88/'Publication Table (%)'!S$86</f>
        <v>3.1609195402298854E-2</v>
      </c>
      <c r="T88" s="60">
        <f>'Publication Table'!R88/'Publication Table (%)'!T$86</f>
        <v>2.782608695652174E-2</v>
      </c>
      <c r="U88" s="60">
        <f>'Publication Table'!S88/'Publication Table (%)'!U$86</f>
        <v>3.4985422740524783E-2</v>
      </c>
      <c r="V88" s="60">
        <f>'Publication Table'!T88/'Publication Table (%)'!V$86</f>
        <v>2.4096385542168676E-2</v>
      </c>
      <c r="W88" s="60">
        <f>'Publication Table'!U88/'Publication Table (%)'!W$86</f>
        <v>2.34375E-2</v>
      </c>
      <c r="X88" s="60">
        <f>'Publication Table'!V88/'Publication Table (%)'!X$86</f>
        <v>3.818953323903819E-2</v>
      </c>
      <c r="Y88" s="60">
        <f>'Publication Table'!W88/'Publication Table (%)'!Y$86</f>
        <v>2.8571428571428571E-2</v>
      </c>
      <c r="Z88" s="60">
        <f>'Publication Table'!X88/'Publication Table (%)'!Z$86</f>
        <v>3.7936267071320182E-2</v>
      </c>
      <c r="AA88" s="60">
        <f>'Publication Table'!Y88/'Publication Table (%)'!AA$86</f>
        <v>3.8720538720538718E-2</v>
      </c>
      <c r="AB88" s="60">
        <f>'Publication Table'!Z88/'Publication Table (%)'!AB$86</f>
        <v>2.9411764705882353E-2</v>
      </c>
      <c r="AC88" s="60">
        <f>'Publication Table'!AA88/'Publication Table (%)'!AC$86</f>
        <v>5.4577464788732391E-2</v>
      </c>
    </row>
    <row r="89" spans="2:29" ht="15" hidden="1" customHeight="1" outlineLevel="2">
      <c r="B89" s="132" t="str">
        <f t="shared" si="10"/>
        <v>Victoria HospitalCancellation based on capacity or non-clinical reason by hospital %</v>
      </c>
      <c r="C89" s="135" t="str">
        <f t="shared" si="12"/>
        <v>Victoria Hospital</v>
      </c>
      <c r="D89" s="165"/>
      <c r="E89" s="61" t="s">
        <v>119</v>
      </c>
      <c r="F89" s="60">
        <f>'Publication Table'!D89/'Publication Table (%)'!F$86</f>
        <v>1.8978102189781021E-2</v>
      </c>
      <c r="G89" s="60">
        <f>'Publication Table'!E89/'Publication Table (%)'!G$86</f>
        <v>2.1709633649932156E-2</v>
      </c>
      <c r="H89" s="60">
        <f>'Publication Table'!F89/'Publication Table (%)'!H$86</f>
        <v>1.2269938650306749E-2</v>
      </c>
      <c r="I89" s="60">
        <f>'Publication Table'!G89/'Publication Table (%)'!I$86</f>
        <v>8.3612040133779261E-3</v>
      </c>
      <c r="J89" s="155">
        <f>'Publication Table'!H89/'Publication Table (%)'!J$86</f>
        <v>2.3734177215189875E-2</v>
      </c>
      <c r="K89" s="60">
        <f>'Publication Table'!I89/'Publication Table (%)'!K$86</f>
        <v>1.0852713178294573E-2</v>
      </c>
      <c r="L89" s="60">
        <f>'Publication Table'!J89/'Publication Table (%)'!L$86</f>
        <v>1.5197568389057751E-2</v>
      </c>
      <c r="M89" s="60">
        <f>'Publication Table'!K89/'Publication Table (%)'!M$86</f>
        <v>2.1523178807947019E-2</v>
      </c>
      <c r="N89" s="60">
        <f>'Publication Table'!L89/'Publication Table (%)'!N$86</f>
        <v>3.864734299516908E-2</v>
      </c>
      <c r="O89" s="60">
        <f>'Publication Table'!M89/'Publication Table (%)'!O$86</f>
        <v>1.8055555555555554E-2</v>
      </c>
      <c r="P89" s="60">
        <f>'Publication Table'!N89/'Publication Table (%)'!P$86</f>
        <v>4.788732394366197E-2</v>
      </c>
      <c r="Q89" s="60">
        <f>'Publication Table'!O89/'Publication Table (%)'!Q$86</f>
        <v>2.1897810218978103E-2</v>
      </c>
      <c r="R89" s="60">
        <f>'Publication Table'!P89/'Publication Table (%)'!R$86</f>
        <v>5.754475703324808E-2</v>
      </c>
      <c r="S89" s="60">
        <f>'Publication Table'!Q89/'Publication Table (%)'!S$86</f>
        <v>3.4482758620689655E-2</v>
      </c>
      <c r="T89" s="60">
        <f>'Publication Table'!R89/'Publication Table (%)'!T$86</f>
        <v>1.7391304347826087E-2</v>
      </c>
      <c r="U89" s="60">
        <f>'Publication Table'!S89/'Publication Table (%)'!U$86</f>
        <v>4.2274052478134108E-2</v>
      </c>
      <c r="V89" s="60">
        <f>'Publication Table'!T89/'Publication Table (%)'!V$86</f>
        <v>2.2590361445783132E-2</v>
      </c>
      <c r="W89" s="60">
        <f>'Publication Table'!U89/'Publication Table (%)'!W$86</f>
        <v>1.7578125E-2</v>
      </c>
      <c r="X89" s="60">
        <f>'Publication Table'!V89/'Publication Table (%)'!X$86</f>
        <v>3.1117397454031116E-2</v>
      </c>
      <c r="Y89" s="60">
        <f>'Publication Table'!W89/'Publication Table (%)'!Y$86</f>
        <v>0.10892857142857143</v>
      </c>
      <c r="Z89" s="60">
        <f>'Publication Table'!X89/'Publication Table (%)'!Z$86</f>
        <v>9.4081942336874058E-2</v>
      </c>
      <c r="AA89" s="60">
        <f>'Publication Table'!Y89/'Publication Table (%)'!AA$86</f>
        <v>4.7138047138047139E-2</v>
      </c>
      <c r="AB89" s="60">
        <f>'Publication Table'!Z89/'Publication Table (%)'!AB$86</f>
        <v>3.7084398976982097E-2</v>
      </c>
      <c r="AC89" s="60">
        <f>'Publication Table'!AA89/'Publication Table (%)'!AC$86</f>
        <v>3.6971830985915492E-2</v>
      </c>
    </row>
    <row r="90" spans="2:29" ht="15" hidden="1" customHeight="1" outlineLevel="2">
      <c r="B90" s="132" t="str">
        <f t="shared" si="10"/>
        <v>Victoria HospitalCancelled by Patient %</v>
      </c>
      <c r="C90" s="135" t="str">
        <f t="shared" si="12"/>
        <v>Victoria Hospital</v>
      </c>
      <c r="D90" s="165"/>
      <c r="E90" s="61" t="s">
        <v>120</v>
      </c>
      <c r="F90" s="60">
        <f>'Publication Table'!D90/'Publication Table (%)'!F$86</f>
        <v>7.2992700729927005E-3</v>
      </c>
      <c r="G90" s="60">
        <f>'Publication Table'!E90/'Publication Table (%)'!G$86</f>
        <v>2.5780189959294438E-2</v>
      </c>
      <c r="H90" s="60">
        <f>'Publication Table'!F90/'Publication Table (%)'!H$86</f>
        <v>1.3803680981595092E-2</v>
      </c>
      <c r="I90" s="60">
        <f>'Publication Table'!G90/'Publication Table (%)'!I$86</f>
        <v>6.688963210702341E-3</v>
      </c>
      <c r="J90" s="155">
        <f>'Publication Table'!H90/'Publication Table (%)'!J$86</f>
        <v>1.4240506329113924E-2</v>
      </c>
      <c r="K90" s="60">
        <f>'Publication Table'!I90/'Publication Table (%)'!K$86</f>
        <v>1.8604651162790697E-2</v>
      </c>
      <c r="L90" s="60">
        <f>'Publication Table'!J90/'Publication Table (%)'!L$86</f>
        <v>7.5987841945288756E-3</v>
      </c>
      <c r="M90" s="60">
        <f>'Publication Table'!K90/'Publication Table (%)'!M$86</f>
        <v>4.9668874172185433E-3</v>
      </c>
      <c r="N90" s="60">
        <f>'Publication Table'!L90/'Publication Table (%)'!N$86</f>
        <v>1.610305958132045E-2</v>
      </c>
      <c r="O90" s="60">
        <f>'Publication Table'!M90/'Publication Table (%)'!O$86</f>
        <v>8.3333333333333332E-3</v>
      </c>
      <c r="P90" s="60">
        <f>'Publication Table'!N90/'Publication Table (%)'!P$86</f>
        <v>1.5492957746478873E-2</v>
      </c>
      <c r="Q90" s="60">
        <f>'Publication Table'!O90/'Publication Table (%)'!Q$86</f>
        <v>1.8978102189781021E-2</v>
      </c>
      <c r="R90" s="60">
        <f>'Publication Table'!P90/'Publication Table (%)'!R$86</f>
        <v>1.1508951406649617E-2</v>
      </c>
      <c r="S90" s="60">
        <f>'Publication Table'!Q90/'Publication Table (%)'!S$86</f>
        <v>8.6206896551724137E-3</v>
      </c>
      <c r="T90" s="60">
        <f>'Publication Table'!R90/'Publication Table (%)'!T$86</f>
        <v>2.9565217391304348E-2</v>
      </c>
      <c r="U90" s="60">
        <f>'Publication Table'!S90/'Publication Table (%)'!U$86</f>
        <v>1.3119533527696793E-2</v>
      </c>
      <c r="V90" s="60">
        <f>'Publication Table'!T90/'Publication Table (%)'!V$86</f>
        <v>2.4096385542168676E-2</v>
      </c>
      <c r="W90" s="60">
        <f>'Publication Table'!U90/'Publication Table (%)'!W$86</f>
        <v>1.07421875E-2</v>
      </c>
      <c r="X90" s="60">
        <f>'Publication Table'!V90/'Publication Table (%)'!X$86</f>
        <v>1.6973125884016973E-2</v>
      </c>
      <c r="Y90" s="60">
        <f>'Publication Table'!W90/'Publication Table (%)'!Y$86</f>
        <v>1.0714285714285714E-2</v>
      </c>
      <c r="Z90" s="60">
        <f>'Publication Table'!X90/'Publication Table (%)'!Z$86</f>
        <v>1.8209408194233688E-2</v>
      </c>
      <c r="AA90" s="60">
        <f>'Publication Table'!Y90/'Publication Table (%)'!AA$86</f>
        <v>1.8518518518518517E-2</v>
      </c>
      <c r="AB90" s="60">
        <f>'Publication Table'!Z90/'Publication Table (%)'!AB$86</f>
        <v>1.278772378516624E-2</v>
      </c>
      <c r="AC90" s="60">
        <f>'Publication Table'!AA90/'Publication Table (%)'!AC$86</f>
        <v>1.7605633802816902E-2</v>
      </c>
    </row>
    <row r="91" spans="2:29" ht="15" hidden="1" customHeight="1" outlineLevel="2">
      <c r="B91" s="132" t="str">
        <f t="shared" si="10"/>
        <v>Victoria HospitalOther reason %</v>
      </c>
      <c r="C91" s="135" t="str">
        <f t="shared" si="12"/>
        <v>Victoria Hospital</v>
      </c>
      <c r="D91" s="165"/>
      <c r="E91" s="61" t="s">
        <v>121</v>
      </c>
      <c r="F91" s="60">
        <f>'Publication Table'!D91/'Publication Table (%)'!F$86</f>
        <v>1.4598540145985401E-3</v>
      </c>
      <c r="G91" s="60">
        <f>'Publication Table'!E91/'Publication Table (%)'!G$86</f>
        <v>6.7842605156037995E-3</v>
      </c>
      <c r="H91" s="60">
        <f>'Publication Table'!F91/'Publication Table (%)'!H$86</f>
        <v>0</v>
      </c>
      <c r="I91" s="60">
        <f>'Publication Table'!G91/'Publication Table (%)'!I$86</f>
        <v>1.839464882943144E-2</v>
      </c>
      <c r="J91" s="155">
        <f>'Publication Table'!H91/'Publication Table (%)'!J$86</f>
        <v>1.5822784810126582E-3</v>
      </c>
      <c r="K91" s="60">
        <f>'Publication Table'!I91/'Publication Table (%)'!K$86</f>
        <v>3.1007751937984496E-3</v>
      </c>
      <c r="L91" s="60">
        <f>'Publication Table'!J91/'Publication Table (%)'!L$86</f>
        <v>0</v>
      </c>
      <c r="M91" s="60">
        <f>'Publication Table'!K91/'Publication Table (%)'!M$86</f>
        <v>3.3112582781456954E-3</v>
      </c>
      <c r="N91" s="60">
        <f>'Publication Table'!L91/'Publication Table (%)'!N$86</f>
        <v>4.830917874396135E-3</v>
      </c>
      <c r="O91" s="60">
        <f>'Publication Table'!M91/'Publication Table (%)'!O$86</f>
        <v>4.1666666666666666E-3</v>
      </c>
      <c r="P91" s="60">
        <f>'Publication Table'!N91/'Publication Table (%)'!P$86</f>
        <v>0</v>
      </c>
      <c r="Q91" s="60">
        <f>'Publication Table'!O91/'Publication Table (%)'!Q$86</f>
        <v>0</v>
      </c>
      <c r="R91" s="60">
        <f>'Publication Table'!P91/'Publication Table (%)'!R$86</f>
        <v>0</v>
      </c>
      <c r="S91" s="60">
        <f>'Publication Table'!Q91/'Publication Table (%)'!S$86</f>
        <v>0</v>
      </c>
      <c r="T91" s="60">
        <f>'Publication Table'!R91/'Publication Table (%)'!T$86</f>
        <v>0</v>
      </c>
      <c r="U91" s="60">
        <f>'Publication Table'!S91/'Publication Table (%)'!U$86</f>
        <v>0</v>
      </c>
      <c r="V91" s="60">
        <f>'Publication Table'!T91/'Publication Table (%)'!V$86</f>
        <v>4.5180722891566263E-3</v>
      </c>
      <c r="W91" s="60">
        <f>'Publication Table'!U91/'Publication Table (%)'!W$86</f>
        <v>3.90625E-3</v>
      </c>
      <c r="X91" s="60">
        <f>'Publication Table'!V91/'Publication Table (%)'!X$86</f>
        <v>0</v>
      </c>
      <c r="Y91" s="60">
        <f>'Publication Table'!W91/'Publication Table (%)'!Y$86</f>
        <v>0</v>
      </c>
      <c r="Z91" s="60">
        <f>'Publication Table'!X91/'Publication Table (%)'!Z$86</f>
        <v>0</v>
      </c>
      <c r="AA91" s="60">
        <f>'Publication Table'!Y91/'Publication Table (%)'!AA$86</f>
        <v>1.6835016835016834E-3</v>
      </c>
      <c r="AB91" s="60">
        <f>'Publication Table'!Z91/'Publication Table (%)'!AB$86</f>
        <v>0</v>
      </c>
      <c r="AC91" s="60">
        <f>'Publication Table'!AA91/'Publication Table (%)'!AC$86</f>
        <v>7.0422535211267607E-3</v>
      </c>
    </row>
    <row r="92" spans="2:29" ht="15" hidden="1" customHeight="1" outlineLevel="1" collapsed="1">
      <c r="B92" s="132" t="str">
        <f t="shared" si="10"/>
        <v>Queen Margaret HospitalQueen Margaret Hospital</v>
      </c>
      <c r="C92" s="135" t="str">
        <f>E92</f>
        <v>Queen Margaret Hospital</v>
      </c>
      <c r="D92" s="165" t="s">
        <v>26</v>
      </c>
      <c r="E92" s="65" t="s">
        <v>27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</row>
    <row r="93" spans="2:29" ht="15" hidden="1" customHeight="1" outlineLevel="2">
      <c r="B93" s="132" t="str">
        <f t="shared" si="10"/>
        <v>Queen Margaret HospitalTotal Number of scheduled elective operations in theatre system</v>
      </c>
      <c r="C93" s="135" t="str">
        <f t="shared" ref="C93:C99" si="13">C92</f>
        <v>Queen Margaret Hospital</v>
      </c>
      <c r="D93" s="165"/>
      <c r="E93" s="58" t="s">
        <v>3</v>
      </c>
      <c r="F93" s="29">
        <f>'Publication Table'!D93</f>
        <v>606</v>
      </c>
      <c r="G93" s="29">
        <f>'Publication Table'!E93</f>
        <v>701</v>
      </c>
      <c r="H93" s="29">
        <f>'Publication Table'!F93</f>
        <v>639</v>
      </c>
      <c r="I93" s="29">
        <f>'Publication Table'!G93</f>
        <v>551</v>
      </c>
      <c r="J93" s="154">
        <f>'Publication Table'!H93</f>
        <v>804</v>
      </c>
      <c r="K93" s="29">
        <f>'Publication Table'!I93</f>
        <v>690</v>
      </c>
      <c r="L93" s="29">
        <f>'Publication Table'!J93</f>
        <v>830</v>
      </c>
      <c r="M93" s="29">
        <f>'Publication Table'!K93</f>
        <v>763</v>
      </c>
      <c r="N93" s="29">
        <f>'Publication Table'!L93</f>
        <v>784</v>
      </c>
      <c r="O93" s="29">
        <f>'Publication Table'!M93</f>
        <v>802</v>
      </c>
      <c r="P93" s="29">
        <f>'Publication Table'!N93</f>
        <v>842</v>
      </c>
      <c r="Q93" s="29">
        <f>'Publication Table'!O93</f>
        <v>731</v>
      </c>
      <c r="R93" s="29">
        <f>'Publication Table'!P93</f>
        <v>767</v>
      </c>
      <c r="S93" s="29">
        <f>'Publication Table'!Q93</f>
        <v>810</v>
      </c>
      <c r="T93" s="29">
        <f>'Publication Table'!R93</f>
        <v>593</v>
      </c>
      <c r="U93" s="29">
        <f>'Publication Table'!S93</f>
        <v>790</v>
      </c>
      <c r="V93" s="29">
        <f>'Publication Table'!T93</f>
        <v>739</v>
      </c>
      <c r="W93" s="29">
        <f>'Publication Table'!U93</f>
        <v>653</v>
      </c>
      <c r="X93" s="29">
        <f>'Publication Table'!V93</f>
        <v>738</v>
      </c>
      <c r="Y93" s="29">
        <f>'Publication Table'!W93</f>
        <v>649</v>
      </c>
      <c r="Z93" s="29">
        <f>'Publication Table'!X93</f>
        <v>750</v>
      </c>
      <c r="AA93" s="29">
        <f>'Publication Table'!Y93</f>
        <v>661</v>
      </c>
      <c r="AB93" s="29">
        <f>'Publication Table'!Z93</f>
        <v>698</v>
      </c>
      <c r="AC93" s="29">
        <f>'Publication Table'!AA93</f>
        <v>590</v>
      </c>
    </row>
    <row r="94" spans="2:29" ht="15" hidden="1" customHeight="1" outlineLevel="2">
      <c r="B94" s="132" t="str">
        <f t="shared" si="10"/>
        <v>Queen Margaret HospitalPercent of total scheduled elective cancellations in theatre systems</v>
      </c>
      <c r="C94" s="135" t="str">
        <f t="shared" si="13"/>
        <v>Queen Margaret Hospital</v>
      </c>
      <c r="D94" s="165"/>
      <c r="E94" s="59" t="s">
        <v>117</v>
      </c>
      <c r="F94" s="60">
        <f>'Publication Table'!D94/'Publication Table (%)'!F$93</f>
        <v>7.590759075907591E-2</v>
      </c>
      <c r="G94" s="60">
        <f>'Publication Table'!E94/'Publication Table (%)'!G$93</f>
        <v>9.5577746077032816E-2</v>
      </c>
      <c r="H94" s="60">
        <f>'Publication Table'!F94/'Publication Table (%)'!H$93</f>
        <v>7.6682316118935834E-2</v>
      </c>
      <c r="I94" s="60">
        <f>'Publication Table'!G94/'Publication Table (%)'!I$93</f>
        <v>8.5299455535390201E-2</v>
      </c>
      <c r="J94" s="155">
        <f>'Publication Table'!H94/'Publication Table (%)'!J$93</f>
        <v>5.3482587064676616E-2</v>
      </c>
      <c r="K94" s="60">
        <f>'Publication Table'!I94/'Publication Table (%)'!K$93</f>
        <v>9.2753623188405798E-2</v>
      </c>
      <c r="L94" s="60">
        <f>'Publication Table'!J94/'Publication Table (%)'!L$93</f>
        <v>8.4337349397590355E-2</v>
      </c>
      <c r="M94" s="60">
        <f>'Publication Table'!K94/'Publication Table (%)'!M$93</f>
        <v>6.8152031454783754E-2</v>
      </c>
      <c r="N94" s="60">
        <f>'Publication Table'!L94/'Publication Table (%)'!N$93</f>
        <v>9.0561224489795922E-2</v>
      </c>
      <c r="O94" s="60">
        <f>'Publication Table'!M94/'Publication Table (%)'!O$93</f>
        <v>6.3591022443890269E-2</v>
      </c>
      <c r="P94" s="60">
        <f>'Publication Table'!N94/'Publication Table (%)'!P$93</f>
        <v>6.8883610451306407E-2</v>
      </c>
      <c r="Q94" s="60">
        <f>'Publication Table'!O94/'Publication Table (%)'!Q$93</f>
        <v>4.5143638850889192E-2</v>
      </c>
      <c r="R94" s="60">
        <f>'Publication Table'!P94/'Publication Table (%)'!R$93</f>
        <v>4.563233376792699E-2</v>
      </c>
      <c r="S94" s="60">
        <f>'Publication Table'!Q94/'Publication Table (%)'!S$93</f>
        <v>5.802469135802469E-2</v>
      </c>
      <c r="T94" s="60">
        <f>'Publication Table'!R94/'Publication Table (%)'!T$93</f>
        <v>6.7453625632377737E-2</v>
      </c>
      <c r="U94" s="60">
        <f>'Publication Table'!S94/'Publication Table (%)'!U$93</f>
        <v>6.8354430379746839E-2</v>
      </c>
      <c r="V94" s="60">
        <f>'Publication Table'!T94/'Publication Table (%)'!V$93</f>
        <v>5.5480378890392423E-2</v>
      </c>
      <c r="W94" s="60">
        <f>'Publication Table'!U94/'Publication Table (%)'!W$93</f>
        <v>5.8192955589586523E-2</v>
      </c>
      <c r="X94" s="60">
        <f>'Publication Table'!V94/'Publication Table (%)'!X$93</f>
        <v>9.8915989159891596E-2</v>
      </c>
      <c r="Y94" s="60">
        <f>'Publication Table'!W94/'Publication Table (%)'!Y$93</f>
        <v>9.0909090909090912E-2</v>
      </c>
      <c r="Z94" s="60">
        <f>'Publication Table'!X94/'Publication Table (%)'!Z$93</f>
        <v>6.5333333333333327E-2</v>
      </c>
      <c r="AA94" s="60">
        <f>'Publication Table'!Y94/'Publication Table (%)'!AA$93</f>
        <v>7.4130105900151289E-2</v>
      </c>
      <c r="AB94" s="60">
        <f>'Publication Table'!Z94/'Publication Table (%)'!AB$93</f>
        <v>9.4555873925501438E-2</v>
      </c>
      <c r="AC94" s="60">
        <f>'Publication Table'!AA94/'Publication Table (%)'!AC$93</f>
        <v>8.4745762711864403E-2</v>
      </c>
    </row>
    <row r="95" spans="2:29" ht="15" hidden="1" customHeight="1" outlineLevel="2">
      <c r="B95" s="132" t="str">
        <f t="shared" si="10"/>
        <v>Queen Margaret HospitalCancellation based on clinical reason by hospital %</v>
      </c>
      <c r="C95" s="135" t="str">
        <f t="shared" si="13"/>
        <v>Queen Margaret Hospital</v>
      </c>
      <c r="D95" s="165"/>
      <c r="E95" s="61" t="s">
        <v>118</v>
      </c>
      <c r="F95" s="60">
        <f>'Publication Table'!D95/'Publication Table (%)'!F$93</f>
        <v>3.1353135313531351E-2</v>
      </c>
      <c r="G95" s="60">
        <f>'Publication Table'!E95/'Publication Table (%)'!G$93</f>
        <v>3.566333808844508E-2</v>
      </c>
      <c r="H95" s="60">
        <f>'Publication Table'!F95/'Publication Table (%)'!H$93</f>
        <v>2.5039123630672927E-2</v>
      </c>
      <c r="I95" s="60">
        <f>'Publication Table'!G95/'Publication Table (%)'!I$93</f>
        <v>3.6297640653357534E-2</v>
      </c>
      <c r="J95" s="155">
        <f>'Publication Table'!H95/'Publication Table (%)'!J$93</f>
        <v>2.736318407960199E-2</v>
      </c>
      <c r="K95" s="60">
        <f>'Publication Table'!I95/'Publication Table (%)'!K$93</f>
        <v>3.7681159420289857E-2</v>
      </c>
      <c r="L95" s="60">
        <f>'Publication Table'!J95/'Publication Table (%)'!L$93</f>
        <v>3.1325301204819279E-2</v>
      </c>
      <c r="M95" s="60">
        <f>'Publication Table'!K95/'Publication Table (%)'!M$93</f>
        <v>2.8833551769331587E-2</v>
      </c>
      <c r="N95" s="60">
        <f>'Publication Table'!L95/'Publication Table (%)'!N$93</f>
        <v>3.9540816326530615E-2</v>
      </c>
      <c r="O95" s="60">
        <f>'Publication Table'!M95/'Publication Table (%)'!O$93</f>
        <v>2.2443890274314215E-2</v>
      </c>
      <c r="P95" s="60">
        <f>'Publication Table'!N95/'Publication Table (%)'!P$93</f>
        <v>2.7315914489311165E-2</v>
      </c>
      <c r="Q95" s="60">
        <f>'Publication Table'!O95/'Publication Table (%)'!Q$93</f>
        <v>1.7783857729138167E-2</v>
      </c>
      <c r="R95" s="60">
        <f>'Publication Table'!P95/'Publication Table (%)'!R$93</f>
        <v>1.5645371577574969E-2</v>
      </c>
      <c r="S95" s="60">
        <f>'Publication Table'!Q95/'Publication Table (%)'!S$93</f>
        <v>2.2222222222222223E-2</v>
      </c>
      <c r="T95" s="60">
        <f>'Publication Table'!R95/'Publication Table (%)'!T$93</f>
        <v>3.7099494097807759E-2</v>
      </c>
      <c r="U95" s="60">
        <f>'Publication Table'!S95/'Publication Table (%)'!U$93</f>
        <v>2.4050632911392405E-2</v>
      </c>
      <c r="V95" s="60">
        <f>'Publication Table'!T95/'Publication Table (%)'!V$93</f>
        <v>2.4357239512855209E-2</v>
      </c>
      <c r="W95" s="60">
        <f>'Publication Table'!U95/'Publication Table (%)'!W$93</f>
        <v>2.7565084226646247E-2</v>
      </c>
      <c r="X95" s="60">
        <f>'Publication Table'!V95/'Publication Table (%)'!X$93</f>
        <v>4.065040650406504E-2</v>
      </c>
      <c r="Y95" s="60">
        <f>'Publication Table'!W95/'Publication Table (%)'!Y$93</f>
        <v>4.1602465331278891E-2</v>
      </c>
      <c r="Z95" s="60">
        <f>'Publication Table'!X95/'Publication Table (%)'!Z$93</f>
        <v>2.8000000000000001E-2</v>
      </c>
      <c r="AA95" s="60">
        <f>'Publication Table'!Y95/'Publication Table (%)'!AA$93</f>
        <v>4.084720121028744E-2</v>
      </c>
      <c r="AB95" s="60">
        <f>'Publication Table'!Z95/'Publication Table (%)'!AB$93</f>
        <v>4.8710601719197708E-2</v>
      </c>
      <c r="AC95" s="60">
        <f>'Publication Table'!AA95/'Publication Table (%)'!AC$93</f>
        <v>3.2203389830508473E-2</v>
      </c>
    </row>
    <row r="96" spans="2:29" ht="15" hidden="1" customHeight="1" outlineLevel="2">
      <c r="B96" s="132" t="str">
        <f t="shared" si="10"/>
        <v>Queen Margaret HospitalCancellation based on capacity or non-clinical reason by hospital %</v>
      </c>
      <c r="C96" s="135" t="str">
        <f t="shared" si="13"/>
        <v>Queen Margaret Hospital</v>
      </c>
      <c r="D96" s="165"/>
      <c r="E96" s="61" t="s">
        <v>119</v>
      </c>
      <c r="F96" s="60">
        <f>'Publication Table'!D96/'Publication Table (%)'!F$93</f>
        <v>1.4851485148514851E-2</v>
      </c>
      <c r="G96" s="60">
        <f>'Publication Table'!E96/'Publication Table (%)'!G$93</f>
        <v>1.8544935805991442E-2</v>
      </c>
      <c r="H96" s="60">
        <f>'Publication Table'!F96/'Publication Table (%)'!H$93</f>
        <v>7.8247261345852897E-3</v>
      </c>
      <c r="I96" s="60">
        <f>'Publication Table'!G96/'Publication Table (%)'!I$93</f>
        <v>5.4446460980036296E-3</v>
      </c>
      <c r="J96" s="155">
        <f>'Publication Table'!H96/'Publication Table (%)'!J$93</f>
        <v>4.9751243781094526E-3</v>
      </c>
      <c r="K96" s="60">
        <f>'Publication Table'!I96/'Publication Table (%)'!K$93</f>
        <v>1.5942028985507246E-2</v>
      </c>
      <c r="L96" s="60">
        <f>'Publication Table'!J96/'Publication Table (%)'!L$93</f>
        <v>9.6385542168674707E-3</v>
      </c>
      <c r="M96" s="60">
        <f>'Publication Table'!K96/'Publication Table (%)'!M$93</f>
        <v>5.2424639580602884E-3</v>
      </c>
      <c r="N96" s="60">
        <f>'Publication Table'!L96/'Publication Table (%)'!N$93</f>
        <v>1.020408163265306E-2</v>
      </c>
      <c r="O96" s="60">
        <f>'Publication Table'!M96/'Publication Table (%)'!O$93</f>
        <v>6.2344139650872821E-3</v>
      </c>
      <c r="P96" s="60">
        <f>'Publication Table'!N96/'Publication Table (%)'!P$93</f>
        <v>4.7505938242280287E-3</v>
      </c>
      <c r="Q96" s="60">
        <f>'Publication Table'!O96/'Publication Table (%)'!Q$93</f>
        <v>0</v>
      </c>
      <c r="R96" s="60">
        <f>'Publication Table'!P96/'Publication Table (%)'!R$93</f>
        <v>6.51890482398957E-3</v>
      </c>
      <c r="S96" s="60">
        <f>'Publication Table'!Q96/'Publication Table (%)'!S$93</f>
        <v>8.6419753086419745E-3</v>
      </c>
      <c r="T96" s="60">
        <f>'Publication Table'!R96/'Publication Table (%)'!T$93</f>
        <v>6.7453625632377737E-3</v>
      </c>
      <c r="U96" s="60">
        <f>'Publication Table'!S96/'Publication Table (%)'!U$93</f>
        <v>1.2658227848101266E-2</v>
      </c>
      <c r="V96" s="60">
        <f>'Publication Table'!T96/'Publication Table (%)'!V$93</f>
        <v>2.7063599458728013E-3</v>
      </c>
      <c r="W96" s="60">
        <f>'Publication Table'!U96/'Publication Table (%)'!W$93</f>
        <v>4.5941807044410417E-3</v>
      </c>
      <c r="X96" s="60">
        <f>'Publication Table'!V96/'Publication Table (%)'!X$93</f>
        <v>3.3875338753387531E-2</v>
      </c>
      <c r="Y96" s="60">
        <f>'Publication Table'!W96/'Publication Table (%)'!Y$93</f>
        <v>1.6949152542372881E-2</v>
      </c>
      <c r="Z96" s="60">
        <f>'Publication Table'!X96/'Publication Table (%)'!Z$93</f>
        <v>1.6E-2</v>
      </c>
      <c r="AA96" s="60">
        <f>'Publication Table'!Y96/'Publication Table (%)'!AA$93</f>
        <v>1.2102874432677761E-2</v>
      </c>
      <c r="AB96" s="60">
        <f>'Publication Table'!Z96/'Publication Table (%)'!AB$93</f>
        <v>1.8624641833810889E-2</v>
      </c>
      <c r="AC96" s="60">
        <f>'Publication Table'!AA96/'Publication Table (%)'!AC$93</f>
        <v>1.6949152542372881E-2</v>
      </c>
    </row>
    <row r="97" spans="2:29" ht="15" hidden="1" customHeight="1" outlineLevel="2">
      <c r="B97" s="132" t="str">
        <f t="shared" si="10"/>
        <v>Queen Margaret HospitalCancelled by Patient %</v>
      </c>
      <c r="C97" s="135" t="str">
        <f t="shared" si="13"/>
        <v>Queen Margaret Hospital</v>
      </c>
      <c r="D97" s="165"/>
      <c r="E97" s="61" t="s">
        <v>120</v>
      </c>
      <c r="F97" s="60">
        <f>'Publication Table'!D97/'Publication Table (%)'!F$93</f>
        <v>2.8052805280528052E-2</v>
      </c>
      <c r="G97" s="60">
        <f>'Publication Table'!E97/'Publication Table (%)'!G$93</f>
        <v>3.8516405135520682E-2</v>
      </c>
      <c r="H97" s="60">
        <f>'Publication Table'!F97/'Publication Table (%)'!H$93</f>
        <v>4.3818466353677622E-2</v>
      </c>
      <c r="I97" s="60">
        <f>'Publication Table'!G97/'Publication Table (%)'!I$93</f>
        <v>3.2667876588021776E-2</v>
      </c>
      <c r="J97" s="155">
        <f>'Publication Table'!H97/'Publication Table (%)'!J$93</f>
        <v>2.1144278606965175E-2</v>
      </c>
      <c r="K97" s="60">
        <f>'Publication Table'!I97/'Publication Table (%)'!K$93</f>
        <v>3.7681159420289857E-2</v>
      </c>
      <c r="L97" s="60">
        <f>'Publication Table'!J97/'Publication Table (%)'!L$93</f>
        <v>4.3373493975903614E-2</v>
      </c>
      <c r="M97" s="60">
        <f>'Publication Table'!K97/'Publication Table (%)'!M$93</f>
        <v>3.1454783748361727E-2</v>
      </c>
      <c r="N97" s="60">
        <f>'Publication Table'!L97/'Publication Table (%)'!N$93</f>
        <v>4.0816326530612242E-2</v>
      </c>
      <c r="O97" s="60">
        <f>'Publication Table'!M97/'Publication Table (%)'!O$93</f>
        <v>3.366583541147132E-2</v>
      </c>
      <c r="P97" s="60">
        <f>'Publication Table'!N97/'Publication Table (%)'!P$93</f>
        <v>3.4441805225653203E-2</v>
      </c>
      <c r="Q97" s="60">
        <f>'Publication Table'!O97/'Publication Table (%)'!Q$93</f>
        <v>2.7359781121751026E-2</v>
      </c>
      <c r="R97" s="60">
        <f>'Publication Table'!P97/'Publication Table (%)'!R$93</f>
        <v>2.3468057366362451E-2</v>
      </c>
      <c r="S97" s="60">
        <f>'Publication Table'!Q97/'Publication Table (%)'!S$93</f>
        <v>2.7160493827160494E-2</v>
      </c>
      <c r="T97" s="60">
        <f>'Publication Table'!R97/'Publication Table (%)'!T$93</f>
        <v>2.3608768971332208E-2</v>
      </c>
      <c r="U97" s="60">
        <f>'Publication Table'!S97/'Publication Table (%)'!U$93</f>
        <v>3.1645569620253167E-2</v>
      </c>
      <c r="V97" s="60">
        <f>'Publication Table'!T97/'Publication Table (%)'!V$93</f>
        <v>2.4357239512855209E-2</v>
      </c>
      <c r="W97" s="60">
        <f>'Publication Table'!U97/'Publication Table (%)'!W$93</f>
        <v>2.1439509954058193E-2</v>
      </c>
      <c r="X97" s="60">
        <f>'Publication Table'!V97/'Publication Table (%)'!X$93</f>
        <v>2.4390243902439025E-2</v>
      </c>
      <c r="Y97" s="60">
        <f>'Publication Table'!W97/'Publication Table (%)'!Y$93</f>
        <v>3.2357473035439135E-2</v>
      </c>
      <c r="Z97" s="60">
        <f>'Publication Table'!X97/'Publication Table (%)'!Z$93</f>
        <v>2.1333333333333333E-2</v>
      </c>
      <c r="AA97" s="60">
        <f>'Publication Table'!Y97/'Publication Table (%)'!AA$93</f>
        <v>1.6641452344931921E-2</v>
      </c>
      <c r="AB97" s="60">
        <f>'Publication Table'!Z97/'Publication Table (%)'!AB$93</f>
        <v>2.7220630372492838E-2</v>
      </c>
      <c r="AC97" s="60">
        <f>'Publication Table'!AA97/'Publication Table (%)'!AC$93</f>
        <v>3.0508474576271188E-2</v>
      </c>
    </row>
    <row r="98" spans="2:29" ht="15" hidden="1" customHeight="1" outlineLevel="2">
      <c r="B98" s="132" t="str">
        <f t="shared" si="10"/>
        <v>Queen Margaret HospitalOther reason %</v>
      </c>
      <c r="C98" s="135" t="str">
        <f t="shared" si="13"/>
        <v>Queen Margaret Hospital</v>
      </c>
      <c r="D98" s="165"/>
      <c r="E98" s="61" t="s">
        <v>121</v>
      </c>
      <c r="F98" s="60">
        <f>'Publication Table'!D98/'Publication Table (%)'!F$93</f>
        <v>1.6501650165016502E-3</v>
      </c>
      <c r="G98" s="60">
        <f>'Publication Table'!E98/'Publication Table (%)'!G$93</f>
        <v>2.8530670470756064E-3</v>
      </c>
      <c r="H98" s="60">
        <f>'Publication Table'!F98/'Publication Table (%)'!H$93</f>
        <v>0</v>
      </c>
      <c r="I98" s="60">
        <f>'Publication Table'!G98/'Publication Table (%)'!I$93</f>
        <v>1.0889292196007259E-2</v>
      </c>
      <c r="J98" s="155">
        <f>'Publication Table'!H98/'Publication Table (%)'!J$93</f>
        <v>0</v>
      </c>
      <c r="K98" s="60">
        <f>'Publication Table'!I98/'Publication Table (%)'!K$93</f>
        <v>1.4492753623188406E-3</v>
      </c>
      <c r="L98" s="60">
        <f>'Publication Table'!J98/'Publication Table (%)'!L$93</f>
        <v>0</v>
      </c>
      <c r="M98" s="60">
        <f>'Publication Table'!K98/'Publication Table (%)'!M$93</f>
        <v>2.6212319790301442E-3</v>
      </c>
      <c r="N98" s="60">
        <f>'Publication Table'!L98/'Publication Table (%)'!N$93</f>
        <v>0</v>
      </c>
      <c r="O98" s="60">
        <f>'Publication Table'!M98/'Publication Table (%)'!O$93</f>
        <v>1.2468827930174563E-3</v>
      </c>
      <c r="P98" s="60">
        <f>'Publication Table'!N98/'Publication Table (%)'!P$93</f>
        <v>2.3752969121140144E-3</v>
      </c>
      <c r="Q98" s="60">
        <f>'Publication Table'!O98/'Publication Table (%)'!Q$93</f>
        <v>0</v>
      </c>
      <c r="R98" s="60">
        <f>'Publication Table'!P98/'Publication Table (%)'!R$93</f>
        <v>0</v>
      </c>
      <c r="S98" s="60">
        <f>'Publication Table'!Q98/'Publication Table (%)'!S$93</f>
        <v>0</v>
      </c>
      <c r="T98" s="60">
        <f>'Publication Table'!R98/'Publication Table (%)'!T$93</f>
        <v>0</v>
      </c>
      <c r="U98" s="60">
        <f>'Publication Table'!S98/'Publication Table (%)'!U$93</f>
        <v>0</v>
      </c>
      <c r="V98" s="60">
        <f>'Publication Table'!T98/'Publication Table (%)'!V$93</f>
        <v>4.0595399188092015E-3</v>
      </c>
      <c r="W98" s="60">
        <f>'Publication Table'!U98/'Publication Table (%)'!W$93</f>
        <v>4.5941807044410417E-3</v>
      </c>
      <c r="X98" s="60">
        <f>'Publication Table'!V98/'Publication Table (%)'!X$93</f>
        <v>0</v>
      </c>
      <c r="Y98" s="60">
        <f>'Publication Table'!W98/'Publication Table (%)'!Y$93</f>
        <v>0</v>
      </c>
      <c r="Z98" s="60">
        <f>'Publication Table'!X98/'Publication Table (%)'!Z$93</f>
        <v>0</v>
      </c>
      <c r="AA98" s="60">
        <f>'Publication Table'!Y98/'Publication Table (%)'!AA$93</f>
        <v>4.5385779122541605E-3</v>
      </c>
      <c r="AB98" s="60">
        <f>'Publication Table'!Z98/'Publication Table (%)'!AB$93</f>
        <v>0</v>
      </c>
      <c r="AC98" s="60">
        <f>'Publication Table'!AA98/'Publication Table (%)'!AC$93</f>
        <v>5.084745762711864E-3</v>
      </c>
    </row>
    <row r="99" spans="2:29" ht="15" customHeight="1">
      <c r="B99" s="132" t="str">
        <f t="shared" si="10"/>
        <v>Queen Margaret Hospital</v>
      </c>
      <c r="C99" s="135" t="str">
        <f t="shared" si="13"/>
        <v>Queen Margaret Hospital</v>
      </c>
      <c r="D99" s="165"/>
      <c r="E99" s="69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</row>
    <row r="100" spans="2:29" ht="15" customHeight="1">
      <c r="B100" s="132" t="str">
        <f t="shared" si="10"/>
        <v>NHS Forth ValleyNHS Forth Valley</v>
      </c>
      <c r="C100" s="135" t="str">
        <f>E100</f>
        <v>NHS Forth Valley</v>
      </c>
      <c r="D100" s="165"/>
      <c r="E100" s="64" t="s">
        <v>28</v>
      </c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</row>
    <row r="101" spans="2:29" ht="15" customHeight="1">
      <c r="B101" s="132" t="str">
        <f t="shared" si="10"/>
        <v>NHS Forth ValleyTotal Number of scheduled elective operations in theatre system</v>
      </c>
      <c r="C101" s="135" t="str">
        <f t="shared" ref="C101:C107" si="14">C100</f>
        <v>NHS Forth Valley</v>
      </c>
      <c r="D101" s="165"/>
      <c r="E101" s="58" t="s">
        <v>3</v>
      </c>
      <c r="F101" s="16">
        <f>'Publication Table'!D101</f>
        <v>1250</v>
      </c>
      <c r="G101" s="16">
        <f>'Publication Table'!E101</f>
        <v>1190</v>
      </c>
      <c r="H101" s="16">
        <f>'Publication Table'!F101</f>
        <v>1081</v>
      </c>
      <c r="I101" s="16">
        <f>'Publication Table'!G101</f>
        <v>1154</v>
      </c>
      <c r="J101" s="16">
        <f>'Publication Table'!H101</f>
        <v>1152</v>
      </c>
      <c r="K101" s="16">
        <f>'Publication Table'!I101</f>
        <v>1058</v>
      </c>
      <c r="L101" s="16">
        <f>'Publication Table'!J101</f>
        <v>1170</v>
      </c>
      <c r="M101" s="16">
        <f>'Publication Table'!K101</f>
        <v>1035</v>
      </c>
      <c r="N101" s="16">
        <f>'Publication Table'!L101</f>
        <v>999</v>
      </c>
      <c r="O101" s="16">
        <f>'Publication Table'!M101</f>
        <v>1160</v>
      </c>
      <c r="P101" s="16">
        <f>'Publication Table'!N101</f>
        <v>1135</v>
      </c>
      <c r="Q101" s="16">
        <f>'Publication Table'!O101</f>
        <v>1049</v>
      </c>
      <c r="R101" s="16">
        <f>'Publication Table'!P101</f>
        <v>1103</v>
      </c>
      <c r="S101" s="16">
        <f>'Publication Table'!Q101</f>
        <v>1095</v>
      </c>
      <c r="T101" s="16">
        <f>'Publication Table'!R101</f>
        <v>891</v>
      </c>
      <c r="U101" s="16">
        <f>'Publication Table'!S101</f>
        <v>1213</v>
      </c>
      <c r="V101" s="16">
        <f>'Publication Table'!T101</f>
        <v>1108</v>
      </c>
      <c r="W101" s="16">
        <f>'Publication Table'!U101</f>
        <v>1071</v>
      </c>
      <c r="X101" s="16">
        <f>'Publication Table'!V101</f>
        <v>1205</v>
      </c>
      <c r="Y101" s="16">
        <f>'Publication Table'!W101</f>
        <v>984</v>
      </c>
      <c r="Z101" s="16">
        <f>'Publication Table'!X101</f>
        <v>1109</v>
      </c>
      <c r="AA101" s="16">
        <f>'Publication Table'!Y101</f>
        <v>1080</v>
      </c>
      <c r="AB101" s="16">
        <f>'Publication Table'!Z101</f>
        <v>1219</v>
      </c>
      <c r="AC101" s="16">
        <f>'Publication Table'!AA101</f>
        <v>964</v>
      </c>
    </row>
    <row r="102" spans="2:29" ht="15" customHeight="1">
      <c r="B102" s="132" t="str">
        <f t="shared" si="10"/>
        <v>NHS Forth ValleyPercent of total scheduled elective cancellations in theatre systems</v>
      </c>
      <c r="C102" s="135" t="str">
        <f t="shared" si="14"/>
        <v>NHS Forth Valley</v>
      </c>
      <c r="D102" s="165"/>
      <c r="E102" s="59" t="s">
        <v>117</v>
      </c>
      <c r="F102" s="88">
        <f>'Publication Table'!D102/'Publication Table (%)'!F$101</f>
        <v>7.2800000000000004E-2</v>
      </c>
      <c r="G102" s="88">
        <f>'Publication Table'!E102/'Publication Table (%)'!G$101</f>
        <v>8.1512605042016809E-2</v>
      </c>
      <c r="H102" s="88">
        <f>'Publication Table'!F102/'Publication Table (%)'!H$101</f>
        <v>8.6956521739130432E-2</v>
      </c>
      <c r="I102" s="88">
        <f>'Publication Table'!G102/'Publication Table (%)'!I$101</f>
        <v>7.5389948006932411E-2</v>
      </c>
      <c r="J102" s="88">
        <f>'Publication Table'!H102/'Publication Table (%)'!J$101</f>
        <v>9.9826388888888895E-2</v>
      </c>
      <c r="K102" s="88">
        <f>'Publication Table'!I102/'Publication Table (%)'!K$101</f>
        <v>0.10680529300567108</v>
      </c>
      <c r="L102" s="88">
        <f>'Publication Table'!J102/'Publication Table (%)'!L$101</f>
        <v>8.6324786324786323E-2</v>
      </c>
      <c r="M102" s="88">
        <f>'Publication Table'!K102/'Publication Table (%)'!M$101</f>
        <v>9.2753623188405798E-2</v>
      </c>
      <c r="N102" s="88">
        <f>'Publication Table'!L102/'Publication Table (%)'!N$101</f>
        <v>0.1041041041041041</v>
      </c>
      <c r="O102" s="88">
        <f>'Publication Table'!M102/'Publication Table (%)'!O$101</f>
        <v>8.6206896551724144E-2</v>
      </c>
      <c r="P102" s="88">
        <f>'Publication Table'!N102/'Publication Table (%)'!P$101</f>
        <v>8.4581497797356825E-2</v>
      </c>
      <c r="Q102" s="88">
        <f>'Publication Table'!O102/'Publication Table (%)'!Q$101</f>
        <v>9.1515729265967585E-2</v>
      </c>
      <c r="R102" s="88">
        <f>'Publication Table'!P102/'Publication Table (%)'!R$101</f>
        <v>9.4288304623753399E-2</v>
      </c>
      <c r="S102" s="88">
        <f>'Publication Table'!Q102/'Publication Table (%)'!S$101</f>
        <v>7.3059360730593603E-2</v>
      </c>
      <c r="T102" s="88">
        <f>'Publication Table'!R102/'Publication Table (%)'!T$101</f>
        <v>8.866442199775533E-2</v>
      </c>
      <c r="U102" s="88">
        <f>'Publication Table'!S102/'Publication Table (%)'!U$101</f>
        <v>9.7279472382522672E-2</v>
      </c>
      <c r="V102" s="88">
        <f>'Publication Table'!T102/'Publication Table (%)'!V$101</f>
        <v>8.7545126353790609E-2</v>
      </c>
      <c r="W102" s="88">
        <f>'Publication Table'!U102/'Publication Table (%)'!W$101</f>
        <v>0.11017740429505135</v>
      </c>
      <c r="X102" s="88">
        <f>'Publication Table'!V102/'Publication Table (%)'!X$101</f>
        <v>8.2987551867219914E-2</v>
      </c>
      <c r="Y102" s="88">
        <f>'Publication Table'!W102/'Publication Table (%)'!Y$101</f>
        <v>8.8414634146341459E-2</v>
      </c>
      <c r="Z102" s="88">
        <f>'Publication Table'!X102/'Publication Table (%)'!Z$101</f>
        <v>0.10820559062218214</v>
      </c>
      <c r="AA102" s="88">
        <f>'Publication Table'!Y102/'Publication Table (%)'!AA$101</f>
        <v>9.5370370370370369E-2</v>
      </c>
      <c r="AB102" s="88">
        <f>'Publication Table'!Z102/'Publication Table (%)'!AB$101</f>
        <v>8.3675143560295318E-2</v>
      </c>
      <c r="AC102" s="88">
        <f>'Publication Table'!AA102/'Publication Table (%)'!AC$101</f>
        <v>8.5062240663900418E-2</v>
      </c>
    </row>
    <row r="103" spans="2:29" ht="15" customHeight="1">
      <c r="B103" s="132" t="str">
        <f t="shared" si="10"/>
        <v>NHS Forth ValleyCancellation based on clinical reason by hospital %</v>
      </c>
      <c r="C103" s="135" t="str">
        <f t="shared" si="14"/>
        <v>NHS Forth Valley</v>
      </c>
      <c r="D103" s="165"/>
      <c r="E103" s="61" t="s">
        <v>118</v>
      </c>
      <c r="F103" s="88">
        <f>'Publication Table'!D103/'Publication Table (%)'!F$101</f>
        <v>2.7199999999999998E-2</v>
      </c>
      <c r="G103" s="88">
        <f>'Publication Table'!E103/'Publication Table (%)'!G$101</f>
        <v>3.1092436974789917E-2</v>
      </c>
      <c r="H103" s="88">
        <f>'Publication Table'!F103/'Publication Table (%)'!H$101</f>
        <v>2.4051803885291396E-2</v>
      </c>
      <c r="I103" s="88">
        <f>'Publication Table'!G103/'Publication Table (%)'!I$101</f>
        <v>2.3396880415944541E-2</v>
      </c>
      <c r="J103" s="88">
        <f>'Publication Table'!H103/'Publication Table (%)'!J$101</f>
        <v>4.4270833333333336E-2</v>
      </c>
      <c r="K103" s="88">
        <f>'Publication Table'!I103/'Publication Table (%)'!K$101</f>
        <v>4.4423440453686201E-2</v>
      </c>
      <c r="L103" s="88">
        <f>'Publication Table'!J103/'Publication Table (%)'!L$101</f>
        <v>3.5897435897435895E-2</v>
      </c>
      <c r="M103" s="88">
        <f>'Publication Table'!K103/'Publication Table (%)'!M$101</f>
        <v>4.6376811594202899E-2</v>
      </c>
      <c r="N103" s="88">
        <f>'Publication Table'!L103/'Publication Table (%)'!N$101</f>
        <v>4.4044044044044044E-2</v>
      </c>
      <c r="O103" s="88">
        <f>'Publication Table'!M103/'Publication Table (%)'!O$101</f>
        <v>3.1896551724137932E-2</v>
      </c>
      <c r="P103" s="88">
        <f>'Publication Table'!N103/'Publication Table (%)'!P$101</f>
        <v>4.0528634361233482E-2</v>
      </c>
      <c r="Q103" s="88">
        <f>'Publication Table'!O103/'Publication Table (%)'!Q$101</f>
        <v>2.4785510009532889E-2</v>
      </c>
      <c r="R103" s="88">
        <f>'Publication Table'!P103/'Publication Table (%)'!R$101</f>
        <v>3.8984587488667274E-2</v>
      </c>
      <c r="S103" s="88">
        <f>'Publication Table'!Q103/'Publication Table (%)'!S$101</f>
        <v>3.4703196347031964E-2</v>
      </c>
      <c r="T103" s="88">
        <f>'Publication Table'!R103/'Publication Table (%)'!T$101</f>
        <v>2.5813692480359147E-2</v>
      </c>
      <c r="U103" s="88">
        <f>'Publication Table'!S103/'Publication Table (%)'!U$101</f>
        <v>3.5449299258037921E-2</v>
      </c>
      <c r="V103" s="88">
        <f>'Publication Table'!T103/'Publication Table (%)'!V$101</f>
        <v>2.9783393501805054E-2</v>
      </c>
      <c r="W103" s="88">
        <f>'Publication Table'!U103/'Publication Table (%)'!W$101</f>
        <v>4.0149393090569564E-2</v>
      </c>
      <c r="X103" s="88">
        <f>'Publication Table'!V103/'Publication Table (%)'!X$101</f>
        <v>3.2365145228215771E-2</v>
      </c>
      <c r="Y103" s="88">
        <f>'Publication Table'!W103/'Publication Table (%)'!Y$101</f>
        <v>2.032520325203252E-2</v>
      </c>
      <c r="Z103" s="88">
        <f>'Publication Table'!X103/'Publication Table (%)'!Z$101</f>
        <v>3.2461677186654644E-2</v>
      </c>
      <c r="AA103" s="88">
        <f>'Publication Table'!Y103/'Publication Table (%)'!AA$101</f>
        <v>3.425925925925926E-2</v>
      </c>
      <c r="AB103" s="88">
        <f>'Publication Table'!Z103/'Publication Table (%)'!AB$101</f>
        <v>3.8556193601312551E-2</v>
      </c>
      <c r="AC103" s="88">
        <f>'Publication Table'!AA103/'Publication Table (%)'!AC$101</f>
        <v>3.6307053941908717E-2</v>
      </c>
    </row>
    <row r="104" spans="2:29" ht="15" customHeight="1">
      <c r="B104" s="132" t="str">
        <f t="shared" si="10"/>
        <v>NHS Forth ValleyCancellation based on capacity or non-clinical reason by hospital %</v>
      </c>
      <c r="C104" s="135" t="str">
        <f t="shared" si="14"/>
        <v>NHS Forth Valley</v>
      </c>
      <c r="D104" s="165"/>
      <c r="E104" s="61" t="s">
        <v>119</v>
      </c>
      <c r="F104" s="88">
        <f>'Publication Table'!D104/'Publication Table (%)'!F$101</f>
        <v>8.0000000000000002E-3</v>
      </c>
      <c r="G104" s="88">
        <f>'Publication Table'!E104/'Publication Table (%)'!G$101</f>
        <v>6.7226890756302525E-3</v>
      </c>
      <c r="H104" s="88">
        <f>'Publication Table'!F104/'Publication Table (%)'!H$101</f>
        <v>1.757631822386679E-2</v>
      </c>
      <c r="I104" s="88">
        <f>'Publication Table'!G104/'Publication Table (%)'!I$101</f>
        <v>1.0398613518197574E-2</v>
      </c>
      <c r="J104" s="88">
        <f>'Publication Table'!H104/'Publication Table (%)'!J$101</f>
        <v>1.0416666666666666E-2</v>
      </c>
      <c r="K104" s="88">
        <f>'Publication Table'!I104/'Publication Table (%)'!K$101</f>
        <v>2.1739130434782608E-2</v>
      </c>
      <c r="L104" s="88">
        <f>'Publication Table'!J104/'Publication Table (%)'!L$101</f>
        <v>1.7948717948717947E-2</v>
      </c>
      <c r="M104" s="88">
        <f>'Publication Table'!K104/'Publication Table (%)'!M$101</f>
        <v>1.1594202898550725E-2</v>
      </c>
      <c r="N104" s="88">
        <f>'Publication Table'!L104/'Publication Table (%)'!N$101</f>
        <v>2.2022022022022022E-2</v>
      </c>
      <c r="O104" s="88">
        <f>'Publication Table'!M104/'Publication Table (%)'!O$101</f>
        <v>1.4655172413793103E-2</v>
      </c>
      <c r="P104" s="88">
        <f>'Publication Table'!N104/'Publication Table (%)'!P$101</f>
        <v>1.3215859030837005E-2</v>
      </c>
      <c r="Q104" s="88">
        <f>'Publication Table'!O104/'Publication Table (%)'!Q$101</f>
        <v>2.6692087702573881E-2</v>
      </c>
      <c r="R104" s="88">
        <f>'Publication Table'!P104/'Publication Table (%)'!R$101</f>
        <v>2.6291931097008159E-2</v>
      </c>
      <c r="S104" s="88">
        <f>'Publication Table'!Q104/'Publication Table (%)'!S$101</f>
        <v>7.3059360730593605E-3</v>
      </c>
      <c r="T104" s="88">
        <f>'Publication Table'!R104/'Publication Table (%)'!T$101</f>
        <v>2.5813692480359147E-2</v>
      </c>
      <c r="U104" s="88">
        <f>'Publication Table'!S104/'Publication Table (%)'!U$101</f>
        <v>2.6380873866446827E-2</v>
      </c>
      <c r="V104" s="88">
        <f>'Publication Table'!T104/'Publication Table (%)'!V$101</f>
        <v>2.5270758122743681E-2</v>
      </c>
      <c r="W104" s="88">
        <f>'Publication Table'!U104/'Publication Table (%)'!W$101</f>
        <v>2.4276377217553689E-2</v>
      </c>
      <c r="X104" s="88">
        <f>'Publication Table'!V104/'Publication Table (%)'!X$101</f>
        <v>2.2406639004149378E-2</v>
      </c>
      <c r="Y104" s="88">
        <f>'Publication Table'!W104/'Publication Table (%)'!Y$101</f>
        <v>2.540650406504065E-2</v>
      </c>
      <c r="Z104" s="88">
        <f>'Publication Table'!X104/'Publication Table (%)'!Z$101</f>
        <v>3.3363390441839495E-2</v>
      </c>
      <c r="AA104" s="88">
        <f>'Publication Table'!Y104/'Publication Table (%)'!AA$101</f>
        <v>2.4074074074074074E-2</v>
      </c>
      <c r="AB104" s="88">
        <f>'Publication Table'!Z104/'Publication Table (%)'!AB$101</f>
        <v>1.5586546349466776E-2</v>
      </c>
      <c r="AC104" s="88">
        <f>'Publication Table'!AA104/'Publication Table (%)'!AC$101</f>
        <v>1.3485477178423237E-2</v>
      </c>
    </row>
    <row r="105" spans="2:29" ht="15" customHeight="1">
      <c r="B105" s="132" t="str">
        <f t="shared" si="10"/>
        <v>NHS Forth ValleyCancelled by Patient %</v>
      </c>
      <c r="C105" s="135" t="str">
        <f t="shared" si="14"/>
        <v>NHS Forth Valley</v>
      </c>
      <c r="D105" s="165"/>
      <c r="E105" s="61" t="s">
        <v>120</v>
      </c>
      <c r="F105" s="88">
        <f>'Publication Table'!D105/'Publication Table (%)'!F$101</f>
        <v>3.2000000000000001E-2</v>
      </c>
      <c r="G105" s="88">
        <f>'Publication Table'!E105/'Publication Table (%)'!G$101</f>
        <v>3.8655462184873951E-2</v>
      </c>
      <c r="H105" s="88">
        <f>'Publication Table'!F105/'Publication Table (%)'!H$101</f>
        <v>3.7002775208140611E-2</v>
      </c>
      <c r="I105" s="88">
        <f>'Publication Table'!G105/'Publication Table (%)'!I$101</f>
        <v>3.4662045060658578E-2</v>
      </c>
      <c r="J105" s="88">
        <f>'Publication Table'!H105/'Publication Table (%)'!J$101</f>
        <v>3.0381944444444444E-2</v>
      </c>
      <c r="K105" s="88">
        <f>'Publication Table'!I105/'Publication Table (%)'!K$101</f>
        <v>3.2136105860113423E-2</v>
      </c>
      <c r="L105" s="88">
        <f>'Publication Table'!J105/'Publication Table (%)'!L$101</f>
        <v>2.8205128205128206E-2</v>
      </c>
      <c r="M105" s="88">
        <f>'Publication Table'!K105/'Publication Table (%)'!M$101</f>
        <v>3.3816425120772944E-2</v>
      </c>
      <c r="N105" s="88">
        <f>'Publication Table'!L105/'Publication Table (%)'!N$101</f>
        <v>3.6036036036036036E-2</v>
      </c>
      <c r="O105" s="88">
        <f>'Publication Table'!M105/'Publication Table (%)'!O$101</f>
        <v>3.9655172413793106E-2</v>
      </c>
      <c r="P105" s="88">
        <f>'Publication Table'!N105/'Publication Table (%)'!P$101</f>
        <v>2.7312775330396475E-2</v>
      </c>
      <c r="Q105" s="88">
        <f>'Publication Table'!O105/'Publication Table (%)'!Q$101</f>
        <v>3.7178265014299335E-2</v>
      </c>
      <c r="R105" s="88">
        <f>'Publication Table'!P105/'Publication Table (%)'!R$101</f>
        <v>2.6291931097008159E-2</v>
      </c>
      <c r="S105" s="88">
        <f>'Publication Table'!Q105/'Publication Table (%)'!S$101</f>
        <v>3.0136986301369864E-2</v>
      </c>
      <c r="T105" s="88">
        <f>'Publication Table'!R105/'Publication Table (%)'!T$101</f>
        <v>3.479236812570146E-2</v>
      </c>
      <c r="U105" s="88">
        <f>'Publication Table'!S105/'Publication Table (%)'!U$101</f>
        <v>3.5449299258037921E-2</v>
      </c>
      <c r="V105" s="88">
        <f>'Publication Table'!T105/'Publication Table (%)'!V$101</f>
        <v>3.2490974729241874E-2</v>
      </c>
      <c r="W105" s="88">
        <f>'Publication Table'!U105/'Publication Table (%)'!W$101</f>
        <v>4.5751633986928102E-2</v>
      </c>
      <c r="X105" s="88">
        <f>'Publication Table'!V105/'Publication Table (%)'!X$101</f>
        <v>2.8215767634854772E-2</v>
      </c>
      <c r="Y105" s="88">
        <f>'Publication Table'!W105/'Publication Table (%)'!Y$101</f>
        <v>4.2682926829268296E-2</v>
      </c>
      <c r="Z105" s="88">
        <f>'Publication Table'!X105/'Publication Table (%)'!Z$101</f>
        <v>4.1478809738503153E-2</v>
      </c>
      <c r="AA105" s="88">
        <f>'Publication Table'!Y105/'Publication Table (%)'!AA$101</f>
        <v>3.7037037037037035E-2</v>
      </c>
      <c r="AB105" s="88">
        <f>'Publication Table'!Z105/'Publication Table (%)'!AB$101</f>
        <v>2.9532403609515995E-2</v>
      </c>
      <c r="AC105" s="88">
        <f>'Publication Table'!AA105/'Publication Table (%)'!AC$101</f>
        <v>3.3195020746887967E-2</v>
      </c>
    </row>
    <row r="106" spans="2:29" ht="15" customHeight="1">
      <c r="B106" s="132" t="str">
        <f t="shared" si="10"/>
        <v>NHS Forth ValleyOther reason %</v>
      </c>
      <c r="C106" s="135" t="str">
        <f t="shared" si="14"/>
        <v>NHS Forth Valley</v>
      </c>
      <c r="D106" s="165"/>
      <c r="E106" s="61" t="s">
        <v>121</v>
      </c>
      <c r="F106" s="88">
        <f>'Publication Table'!D106/'Publication Table (%)'!F$101</f>
        <v>5.5999999999999999E-3</v>
      </c>
      <c r="G106" s="88">
        <f>'Publication Table'!E106/'Publication Table (%)'!G$101</f>
        <v>5.0420168067226894E-3</v>
      </c>
      <c r="H106" s="88">
        <f>'Publication Table'!F106/'Publication Table (%)'!H$101</f>
        <v>8.3256244218316375E-3</v>
      </c>
      <c r="I106" s="88">
        <f>'Publication Table'!G106/'Publication Table (%)'!I$101</f>
        <v>6.9324090121317154E-3</v>
      </c>
      <c r="J106" s="88">
        <f>'Publication Table'!H106/'Publication Table (%)'!J$101</f>
        <v>1.4756944444444444E-2</v>
      </c>
      <c r="K106" s="88">
        <f>'Publication Table'!I106/'Publication Table (%)'!K$101</f>
        <v>8.5066162570888466E-3</v>
      </c>
      <c r="L106" s="88">
        <f>'Publication Table'!J106/'Publication Table (%)'!L$101</f>
        <v>4.2735042735042739E-3</v>
      </c>
      <c r="M106" s="88">
        <f>'Publication Table'!K106/'Publication Table (%)'!M$101</f>
        <v>9.6618357487922703E-4</v>
      </c>
      <c r="N106" s="88">
        <f>'Publication Table'!L106/'Publication Table (%)'!N$101</f>
        <v>2.002002002002002E-3</v>
      </c>
      <c r="O106" s="88">
        <f>'Publication Table'!M106/'Publication Table (%)'!O$101</f>
        <v>0</v>
      </c>
      <c r="P106" s="88">
        <f>'Publication Table'!N106/'Publication Table (%)'!P$101</f>
        <v>3.524229074889868E-3</v>
      </c>
      <c r="Q106" s="88">
        <f>'Publication Table'!O106/'Publication Table (%)'!Q$101</f>
        <v>2.859866539561487E-3</v>
      </c>
      <c r="R106" s="88">
        <f>'Publication Table'!P106/'Publication Table (%)'!R$101</f>
        <v>2.7198549410698096E-3</v>
      </c>
      <c r="S106" s="88">
        <f>'Publication Table'!Q106/'Publication Table (%)'!S$101</f>
        <v>9.1324200913242006E-4</v>
      </c>
      <c r="T106" s="88">
        <f>'Publication Table'!R106/'Publication Table (%)'!T$101</f>
        <v>2.2446689113355782E-3</v>
      </c>
      <c r="U106" s="88">
        <f>'Publication Table'!S106/'Publication Table (%)'!U$101</f>
        <v>0</v>
      </c>
      <c r="V106" s="88">
        <f>'Publication Table'!T106/'Publication Table (%)'!V$101</f>
        <v>0</v>
      </c>
      <c r="W106" s="88">
        <f>'Publication Table'!U106/'Publication Table (%)'!W$101</f>
        <v>0</v>
      </c>
      <c r="X106" s="88">
        <f>'Publication Table'!V106/'Publication Table (%)'!X$101</f>
        <v>0</v>
      </c>
      <c r="Y106" s="88">
        <f>'Publication Table'!W106/'Publication Table (%)'!Y$101</f>
        <v>0</v>
      </c>
      <c r="Z106" s="88">
        <f>'Publication Table'!X106/'Publication Table (%)'!Z$101</f>
        <v>9.0171325518485117E-4</v>
      </c>
      <c r="AA106" s="88">
        <f>'Publication Table'!Y106/'Publication Table (%)'!AA$101</f>
        <v>0</v>
      </c>
      <c r="AB106" s="88">
        <f>'Publication Table'!Z106/'Publication Table (%)'!AB$101</f>
        <v>0</v>
      </c>
      <c r="AC106" s="88">
        <f>'Publication Table'!AA106/'Publication Table (%)'!AC$101</f>
        <v>2.0746887966804979E-3</v>
      </c>
    </row>
    <row r="107" spans="2:29" ht="15" customHeight="1" collapsed="1">
      <c r="B107" s="132" t="str">
        <f t="shared" si="10"/>
        <v>NHS Forth ValleyHospital Level</v>
      </c>
      <c r="C107" s="135" t="str">
        <f t="shared" si="14"/>
        <v>NHS Forth Valley</v>
      </c>
      <c r="D107" s="165"/>
      <c r="E107" s="66" t="s">
        <v>10</v>
      </c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</row>
    <row r="108" spans="2:29" ht="15" hidden="1" customHeight="1" outlineLevel="1" collapsed="1">
      <c r="B108" s="132" t="str">
        <f t="shared" si="10"/>
        <v>Falkirk Community HospitalFalkirk Community Hospital</v>
      </c>
      <c r="C108" s="135" t="str">
        <f>E108</f>
        <v>Falkirk Community Hospital</v>
      </c>
      <c r="D108" s="165" t="s">
        <v>29</v>
      </c>
      <c r="E108" s="65" t="s">
        <v>30</v>
      </c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</row>
    <row r="109" spans="2:29" ht="15" hidden="1" customHeight="1" outlineLevel="2">
      <c r="B109" s="132" t="str">
        <f t="shared" si="10"/>
        <v>Falkirk Community HospitalTotal Number of scheduled elective operations in theatre system</v>
      </c>
      <c r="C109" s="135" t="str">
        <f t="shared" ref="C109:C114" si="15">C108</f>
        <v>Falkirk Community Hospital</v>
      </c>
      <c r="D109" s="165"/>
      <c r="E109" s="58" t="s">
        <v>3</v>
      </c>
      <c r="F109" s="16">
        <f>'Publication Table'!D109</f>
        <v>148</v>
      </c>
      <c r="G109" s="16">
        <f>'Publication Table'!E109</f>
        <v>163</v>
      </c>
      <c r="H109" s="16">
        <f>'Publication Table'!F109</f>
        <v>143</v>
      </c>
      <c r="I109" s="16">
        <f>'Publication Table'!G109</f>
        <v>157</v>
      </c>
      <c r="J109" s="154">
        <f>'Publication Table'!H109</f>
        <v>167</v>
      </c>
      <c r="K109" s="16">
        <f>'Publication Table'!I109</f>
        <v>114</v>
      </c>
      <c r="L109" s="16">
        <f>'Publication Table'!J109</f>
        <v>181</v>
      </c>
      <c r="M109" s="16">
        <f>'Publication Table'!K109</f>
        <v>121</v>
      </c>
      <c r="N109" s="16">
        <f>'Publication Table'!L109</f>
        <v>134</v>
      </c>
      <c r="O109" s="16">
        <f>'Publication Table'!M109</f>
        <v>141</v>
      </c>
      <c r="P109" s="16">
        <f>'Publication Table'!N109</f>
        <v>147</v>
      </c>
      <c r="Q109" s="16">
        <f>'Publication Table'!O109</f>
        <v>150</v>
      </c>
      <c r="R109" s="16">
        <f>'Publication Table'!P109</f>
        <v>128</v>
      </c>
      <c r="S109" s="16">
        <f>'Publication Table'!Q109</f>
        <v>147</v>
      </c>
      <c r="T109" s="16">
        <f>'Publication Table'!R109</f>
        <v>61</v>
      </c>
      <c r="U109" s="16">
        <f>'Publication Table'!S109</f>
        <v>210</v>
      </c>
      <c r="V109" s="16">
        <f>'Publication Table'!T109</f>
        <v>165</v>
      </c>
      <c r="W109" s="16">
        <f>'Publication Table'!U109</f>
        <v>136</v>
      </c>
      <c r="X109" s="16">
        <f>'Publication Table'!V109</f>
        <v>194</v>
      </c>
      <c r="Y109" s="16">
        <f>'Publication Table'!W109</f>
        <v>153</v>
      </c>
      <c r="Z109" s="16">
        <f>'Publication Table'!X109</f>
        <v>162</v>
      </c>
      <c r="AA109" s="16">
        <f>'Publication Table'!Y109</f>
        <v>135</v>
      </c>
      <c r="AB109" s="16">
        <f>'Publication Table'!Z109</f>
        <v>147</v>
      </c>
      <c r="AC109" s="16">
        <f>'Publication Table'!AA109</f>
        <v>112</v>
      </c>
    </row>
    <row r="110" spans="2:29" ht="15" hidden="1" customHeight="1" outlineLevel="2">
      <c r="B110" s="132" t="str">
        <f t="shared" si="10"/>
        <v>Falkirk Community HospitalPercent of total scheduled elective cancellations in theatre systems</v>
      </c>
      <c r="C110" s="135" t="str">
        <f t="shared" si="15"/>
        <v>Falkirk Community Hospital</v>
      </c>
      <c r="D110" s="165"/>
      <c r="E110" s="59" t="s">
        <v>117</v>
      </c>
      <c r="F110" s="88">
        <f>'Publication Table'!D110/'Publication Table (%)'!F$109</f>
        <v>8.7837837837837843E-2</v>
      </c>
      <c r="G110" s="88">
        <f>'Publication Table'!E110/'Publication Table (%)'!G$109</f>
        <v>9.202453987730061E-2</v>
      </c>
      <c r="H110" s="88">
        <f>'Publication Table'!F110/'Publication Table (%)'!H$109</f>
        <v>0.13286713286713286</v>
      </c>
      <c r="I110" s="88">
        <f>'Publication Table'!G110/'Publication Table (%)'!I$109</f>
        <v>6.3694267515923567E-2</v>
      </c>
      <c r="J110" s="155">
        <f>'Publication Table'!H110/'Publication Table (%)'!J$109</f>
        <v>4.1916167664670656E-2</v>
      </c>
      <c r="K110" s="88">
        <f>'Publication Table'!I110/'Publication Table (%)'!K$109</f>
        <v>7.0175438596491224E-2</v>
      </c>
      <c r="L110" s="88">
        <f>'Publication Table'!J110/'Publication Table (%)'!L$109</f>
        <v>0.10497237569060773</v>
      </c>
      <c r="M110" s="88">
        <f>'Publication Table'!K110/'Publication Table (%)'!M$109</f>
        <v>4.9586776859504134E-2</v>
      </c>
      <c r="N110" s="88">
        <f>'Publication Table'!L110/'Publication Table (%)'!N$109</f>
        <v>8.2089552238805971E-2</v>
      </c>
      <c r="O110" s="88">
        <f>'Publication Table'!M110/'Publication Table (%)'!O$109</f>
        <v>4.9645390070921988E-2</v>
      </c>
      <c r="P110" s="88">
        <f>'Publication Table'!N110/'Publication Table (%)'!P$109</f>
        <v>5.4421768707482991E-2</v>
      </c>
      <c r="Q110" s="88">
        <f>'Publication Table'!O110/'Publication Table (%)'!Q$109</f>
        <v>0.08</v>
      </c>
      <c r="R110" s="88">
        <f>'Publication Table'!P110/'Publication Table (%)'!R$109</f>
        <v>6.25E-2</v>
      </c>
      <c r="S110" s="88">
        <f>'Publication Table'!Q110/'Publication Table (%)'!S$109</f>
        <v>4.0816326530612242E-2</v>
      </c>
      <c r="T110" s="88">
        <f>'Publication Table'!R110/'Publication Table (%)'!T$109</f>
        <v>3.2786885245901641E-2</v>
      </c>
      <c r="U110" s="88">
        <f>'Publication Table'!S110/'Publication Table (%)'!U$109</f>
        <v>8.0952380952380956E-2</v>
      </c>
      <c r="V110" s="88">
        <f>'Publication Table'!T110/'Publication Table (%)'!V$109</f>
        <v>6.6666666666666666E-2</v>
      </c>
      <c r="W110" s="88">
        <f>'Publication Table'!U110/'Publication Table (%)'!W$109</f>
        <v>5.8823529411764705E-2</v>
      </c>
      <c r="X110" s="88">
        <f>'Publication Table'!V110/'Publication Table (%)'!X$109</f>
        <v>6.1855670103092786E-2</v>
      </c>
      <c r="Y110" s="88">
        <f>'Publication Table'!W110/'Publication Table (%)'!Y$109</f>
        <v>9.1503267973856203E-2</v>
      </c>
      <c r="Z110" s="88">
        <f>'Publication Table'!X110/'Publication Table (%)'!Z$109</f>
        <v>8.0246913580246909E-2</v>
      </c>
      <c r="AA110" s="88">
        <f>'Publication Table'!Y110/'Publication Table (%)'!AA$109</f>
        <v>4.4444444444444446E-2</v>
      </c>
      <c r="AB110" s="88">
        <f>'Publication Table'!Z110/'Publication Table (%)'!AB$109</f>
        <v>4.0816326530612242E-2</v>
      </c>
      <c r="AC110" s="88">
        <f>'Publication Table'!AA110/'Publication Table (%)'!AC$109</f>
        <v>8.9285714285714288E-2</v>
      </c>
    </row>
    <row r="111" spans="2:29" ht="15" hidden="1" customHeight="1" outlineLevel="2">
      <c r="B111" s="132" t="str">
        <f t="shared" si="10"/>
        <v>Falkirk Community HospitalCancellation based on clinical reason by hospital %</v>
      </c>
      <c r="C111" s="135" t="str">
        <f t="shared" si="15"/>
        <v>Falkirk Community Hospital</v>
      </c>
      <c r="D111" s="165"/>
      <c r="E111" s="61" t="s">
        <v>118</v>
      </c>
      <c r="F111" s="88">
        <f>'Publication Table'!D111/'Publication Table (%)'!F$109</f>
        <v>2.0270270270270271E-2</v>
      </c>
      <c r="G111" s="88">
        <f>'Publication Table'!E111/'Publication Table (%)'!G$109</f>
        <v>4.2944785276073622E-2</v>
      </c>
      <c r="H111" s="88">
        <f>'Publication Table'!F111/'Publication Table (%)'!H$109</f>
        <v>2.7972027972027972E-2</v>
      </c>
      <c r="I111" s="88">
        <f>'Publication Table'!G111/'Publication Table (%)'!I$109</f>
        <v>2.5477707006369428E-2</v>
      </c>
      <c r="J111" s="155">
        <f>'Publication Table'!H111/'Publication Table (%)'!J$109</f>
        <v>1.1976047904191617E-2</v>
      </c>
      <c r="K111" s="88">
        <f>'Publication Table'!I111/'Publication Table (%)'!K$109</f>
        <v>2.6315789473684209E-2</v>
      </c>
      <c r="L111" s="88">
        <f>'Publication Table'!J111/'Publication Table (%)'!L$109</f>
        <v>6.0773480662983423E-2</v>
      </c>
      <c r="M111" s="88">
        <f>'Publication Table'!K111/'Publication Table (%)'!M$109</f>
        <v>3.3057851239669422E-2</v>
      </c>
      <c r="N111" s="88">
        <f>'Publication Table'!L111/'Publication Table (%)'!N$109</f>
        <v>3.7313432835820892E-2</v>
      </c>
      <c r="O111" s="88">
        <f>'Publication Table'!M111/'Publication Table (%)'!O$109</f>
        <v>0</v>
      </c>
      <c r="P111" s="88">
        <f>'Publication Table'!N111/'Publication Table (%)'!P$109</f>
        <v>2.0408163265306121E-2</v>
      </c>
      <c r="Q111" s="88">
        <f>'Publication Table'!O111/'Publication Table (%)'!Q$109</f>
        <v>3.3333333333333333E-2</v>
      </c>
      <c r="R111" s="88">
        <f>'Publication Table'!P111/'Publication Table (%)'!R$109</f>
        <v>7.8125E-3</v>
      </c>
      <c r="S111" s="88">
        <f>'Publication Table'!Q111/'Publication Table (%)'!S$109</f>
        <v>2.7210884353741496E-2</v>
      </c>
      <c r="T111" s="88">
        <f>'Publication Table'!R111/'Publication Table (%)'!T$109</f>
        <v>1.6393442622950821E-2</v>
      </c>
      <c r="U111" s="88">
        <f>'Publication Table'!S111/'Publication Table (%)'!U$109</f>
        <v>3.3333333333333333E-2</v>
      </c>
      <c r="V111" s="88">
        <f>'Publication Table'!T111/'Publication Table (%)'!V$109</f>
        <v>3.6363636363636362E-2</v>
      </c>
      <c r="W111" s="88">
        <f>'Publication Table'!U111/'Publication Table (%)'!W$109</f>
        <v>2.2058823529411766E-2</v>
      </c>
      <c r="X111" s="88">
        <f>'Publication Table'!V111/'Publication Table (%)'!X$109</f>
        <v>3.608247422680412E-2</v>
      </c>
      <c r="Y111" s="88">
        <f>'Publication Table'!W111/'Publication Table (%)'!Y$109</f>
        <v>1.3071895424836602E-2</v>
      </c>
      <c r="Z111" s="88">
        <f>'Publication Table'!X111/'Publication Table (%)'!Z$109</f>
        <v>3.7037037037037035E-2</v>
      </c>
      <c r="AA111" s="88">
        <f>'Publication Table'!Y111/'Publication Table (%)'!AA$109</f>
        <v>2.2222222222222223E-2</v>
      </c>
      <c r="AB111" s="88">
        <f>'Publication Table'!Z111/'Publication Table (%)'!AB$109</f>
        <v>1.3605442176870748E-2</v>
      </c>
      <c r="AC111" s="88">
        <f>'Publication Table'!AA111/'Publication Table (%)'!AC$109</f>
        <v>3.5714285714285712E-2</v>
      </c>
    </row>
    <row r="112" spans="2:29" ht="15" hidden="1" customHeight="1" outlineLevel="2">
      <c r="B112" s="132" t="str">
        <f t="shared" si="10"/>
        <v>Falkirk Community HospitalCancellation based on capacity or non-clinical reason by hospital %</v>
      </c>
      <c r="C112" s="135" t="str">
        <f t="shared" si="15"/>
        <v>Falkirk Community Hospital</v>
      </c>
      <c r="D112" s="165"/>
      <c r="E112" s="61" t="s">
        <v>119</v>
      </c>
      <c r="F112" s="88">
        <f>'Publication Table'!D112/'Publication Table (%)'!F$109</f>
        <v>6.7567567567567571E-3</v>
      </c>
      <c r="G112" s="88">
        <f>'Publication Table'!E112/'Publication Table (%)'!G$109</f>
        <v>0</v>
      </c>
      <c r="H112" s="88">
        <f>'Publication Table'!F112/'Publication Table (%)'!H$109</f>
        <v>7.6923076923076927E-2</v>
      </c>
      <c r="I112" s="88">
        <f>'Publication Table'!G112/'Publication Table (%)'!I$109</f>
        <v>1.2738853503184714E-2</v>
      </c>
      <c r="J112" s="155">
        <f>'Publication Table'!H112/'Publication Table (%)'!J$109</f>
        <v>0</v>
      </c>
      <c r="K112" s="88">
        <f>'Publication Table'!I112/'Publication Table (%)'!K$109</f>
        <v>8.771929824561403E-3</v>
      </c>
      <c r="L112" s="88">
        <f>'Publication Table'!J112/'Publication Table (%)'!L$109</f>
        <v>0</v>
      </c>
      <c r="M112" s="88">
        <f>'Publication Table'!K112/'Publication Table (%)'!M$109</f>
        <v>0</v>
      </c>
      <c r="N112" s="88">
        <f>'Publication Table'!L112/'Publication Table (%)'!N$109</f>
        <v>2.9850746268656716E-2</v>
      </c>
      <c r="O112" s="88">
        <f>'Publication Table'!M112/'Publication Table (%)'!O$109</f>
        <v>2.1276595744680851E-2</v>
      </c>
      <c r="P112" s="88">
        <f>'Publication Table'!N112/'Publication Table (%)'!P$109</f>
        <v>1.3605442176870748E-2</v>
      </c>
      <c r="Q112" s="88">
        <f>'Publication Table'!O112/'Publication Table (%)'!Q$109</f>
        <v>6.6666666666666671E-3</v>
      </c>
      <c r="R112" s="88">
        <f>'Publication Table'!P112/'Publication Table (%)'!R$109</f>
        <v>7.8125E-3</v>
      </c>
      <c r="S112" s="88">
        <f>'Publication Table'!Q112/'Publication Table (%)'!S$109</f>
        <v>0</v>
      </c>
      <c r="T112" s="88">
        <f>'Publication Table'!R112/'Publication Table (%)'!T$109</f>
        <v>0</v>
      </c>
      <c r="U112" s="88">
        <f>'Publication Table'!S112/'Publication Table (%)'!U$109</f>
        <v>4.7619047619047623E-3</v>
      </c>
      <c r="V112" s="88">
        <f>'Publication Table'!T112/'Publication Table (%)'!V$109</f>
        <v>0</v>
      </c>
      <c r="W112" s="88">
        <f>'Publication Table'!U112/'Publication Table (%)'!W$109</f>
        <v>0</v>
      </c>
      <c r="X112" s="88">
        <f>'Publication Table'!V112/'Publication Table (%)'!X$109</f>
        <v>5.1546391752577319E-3</v>
      </c>
      <c r="Y112" s="88">
        <f>'Publication Table'!W112/'Publication Table (%)'!Y$109</f>
        <v>6.5359477124183009E-3</v>
      </c>
      <c r="Z112" s="88">
        <f>'Publication Table'!X112/'Publication Table (%)'!Z$109</f>
        <v>0</v>
      </c>
      <c r="AA112" s="88">
        <f>'Publication Table'!Y112/'Publication Table (%)'!AA$109</f>
        <v>0</v>
      </c>
      <c r="AB112" s="88">
        <f>'Publication Table'!Z112/'Publication Table (%)'!AB$109</f>
        <v>0</v>
      </c>
      <c r="AC112" s="88">
        <f>'Publication Table'!AA112/'Publication Table (%)'!AC$109</f>
        <v>8.9285714285714281E-3</v>
      </c>
    </row>
    <row r="113" spans="2:29" ht="15" hidden="1" customHeight="1" outlineLevel="2">
      <c r="B113" s="132" t="str">
        <f t="shared" si="10"/>
        <v>Falkirk Community HospitalCancelled by Patient %</v>
      </c>
      <c r="C113" s="135" t="str">
        <f t="shared" si="15"/>
        <v>Falkirk Community Hospital</v>
      </c>
      <c r="D113" s="165"/>
      <c r="E113" s="61" t="s">
        <v>120</v>
      </c>
      <c r="F113" s="88">
        <f>'Publication Table'!D113/'Publication Table (%)'!F$109</f>
        <v>3.3783783783783786E-2</v>
      </c>
      <c r="G113" s="88">
        <f>'Publication Table'!E113/'Publication Table (%)'!G$109</f>
        <v>4.9079754601226995E-2</v>
      </c>
      <c r="H113" s="88">
        <f>'Publication Table'!F113/'Publication Table (%)'!H$109</f>
        <v>2.097902097902098E-2</v>
      </c>
      <c r="I113" s="88">
        <f>'Publication Table'!G113/'Publication Table (%)'!I$109</f>
        <v>2.5477707006369428E-2</v>
      </c>
      <c r="J113" s="155">
        <f>'Publication Table'!H113/'Publication Table (%)'!J$109</f>
        <v>1.7964071856287425E-2</v>
      </c>
      <c r="K113" s="88">
        <f>'Publication Table'!I113/'Publication Table (%)'!K$109</f>
        <v>2.6315789473684209E-2</v>
      </c>
      <c r="L113" s="88">
        <f>'Publication Table'!J113/'Publication Table (%)'!L$109</f>
        <v>4.4198895027624308E-2</v>
      </c>
      <c r="M113" s="88">
        <f>'Publication Table'!K113/'Publication Table (%)'!M$109</f>
        <v>1.6528925619834711E-2</v>
      </c>
      <c r="N113" s="88">
        <f>'Publication Table'!L113/'Publication Table (%)'!N$109</f>
        <v>1.4925373134328358E-2</v>
      </c>
      <c r="O113" s="88">
        <f>'Publication Table'!M113/'Publication Table (%)'!O$109</f>
        <v>2.8368794326241134E-2</v>
      </c>
      <c r="P113" s="88">
        <f>'Publication Table'!N113/'Publication Table (%)'!P$109</f>
        <v>2.0408163265306121E-2</v>
      </c>
      <c r="Q113" s="88">
        <f>'Publication Table'!O113/'Publication Table (%)'!Q$109</f>
        <v>0.04</v>
      </c>
      <c r="R113" s="88">
        <f>'Publication Table'!P113/'Publication Table (%)'!R$109</f>
        <v>3.90625E-2</v>
      </c>
      <c r="S113" s="88">
        <f>'Publication Table'!Q113/'Publication Table (%)'!S$109</f>
        <v>1.3605442176870748E-2</v>
      </c>
      <c r="T113" s="88">
        <f>'Publication Table'!R113/'Publication Table (%)'!T$109</f>
        <v>1.6393442622950821E-2</v>
      </c>
      <c r="U113" s="88">
        <f>'Publication Table'!S113/'Publication Table (%)'!U$109</f>
        <v>4.2857142857142858E-2</v>
      </c>
      <c r="V113" s="88">
        <f>'Publication Table'!T113/'Publication Table (%)'!V$109</f>
        <v>3.0303030303030304E-2</v>
      </c>
      <c r="W113" s="88">
        <f>'Publication Table'!U113/'Publication Table (%)'!W$109</f>
        <v>3.6764705882352942E-2</v>
      </c>
      <c r="X113" s="88">
        <f>'Publication Table'!V113/'Publication Table (%)'!X$109</f>
        <v>2.0618556701030927E-2</v>
      </c>
      <c r="Y113" s="88">
        <f>'Publication Table'!W113/'Publication Table (%)'!Y$109</f>
        <v>7.1895424836601302E-2</v>
      </c>
      <c r="Z113" s="88">
        <f>'Publication Table'!X113/'Publication Table (%)'!Z$109</f>
        <v>4.3209876543209874E-2</v>
      </c>
      <c r="AA113" s="88">
        <f>'Publication Table'!Y113/'Publication Table (%)'!AA$109</f>
        <v>2.2222222222222223E-2</v>
      </c>
      <c r="AB113" s="88">
        <f>'Publication Table'!Z113/'Publication Table (%)'!AB$109</f>
        <v>2.7210884353741496E-2</v>
      </c>
      <c r="AC113" s="88">
        <f>'Publication Table'!AA113/'Publication Table (%)'!AC$109</f>
        <v>4.4642857142857144E-2</v>
      </c>
    </row>
    <row r="114" spans="2:29" ht="15" hidden="1" customHeight="1" outlineLevel="2">
      <c r="B114" s="132" t="str">
        <f t="shared" si="10"/>
        <v>Falkirk Community HospitalOther reason %</v>
      </c>
      <c r="C114" s="135" t="str">
        <f t="shared" si="15"/>
        <v>Falkirk Community Hospital</v>
      </c>
      <c r="D114" s="165"/>
      <c r="E114" s="61" t="s">
        <v>121</v>
      </c>
      <c r="F114" s="88">
        <f>'Publication Table'!D114/'Publication Table (%)'!F$109</f>
        <v>2.7027027027027029E-2</v>
      </c>
      <c r="G114" s="88">
        <f>'Publication Table'!E114/'Publication Table (%)'!G$109</f>
        <v>0</v>
      </c>
      <c r="H114" s="88">
        <f>'Publication Table'!F114/'Publication Table (%)'!H$109</f>
        <v>6.993006993006993E-3</v>
      </c>
      <c r="I114" s="88">
        <f>'Publication Table'!G114/'Publication Table (%)'!I$109</f>
        <v>0</v>
      </c>
      <c r="J114" s="155">
        <f>'Publication Table'!H114/'Publication Table (%)'!J$109</f>
        <v>1.1976047904191617E-2</v>
      </c>
      <c r="K114" s="88">
        <f>'Publication Table'!I114/'Publication Table (%)'!K$109</f>
        <v>8.771929824561403E-3</v>
      </c>
      <c r="L114" s="88">
        <f>'Publication Table'!J114/'Publication Table (%)'!L$109</f>
        <v>0</v>
      </c>
      <c r="M114" s="88">
        <f>'Publication Table'!K114/'Publication Table (%)'!M$109</f>
        <v>0</v>
      </c>
      <c r="N114" s="88">
        <f>'Publication Table'!L114/'Publication Table (%)'!N$109</f>
        <v>0</v>
      </c>
      <c r="O114" s="88">
        <f>'Publication Table'!M114/'Publication Table (%)'!O$109</f>
        <v>0</v>
      </c>
      <c r="P114" s="88">
        <f>'Publication Table'!N114/'Publication Table (%)'!P$109</f>
        <v>0</v>
      </c>
      <c r="Q114" s="88">
        <f>'Publication Table'!O114/'Publication Table (%)'!Q$109</f>
        <v>0</v>
      </c>
      <c r="R114" s="88">
        <f>'Publication Table'!P114/'Publication Table (%)'!R$109</f>
        <v>7.8125E-3</v>
      </c>
      <c r="S114" s="88">
        <f>'Publication Table'!Q114/'Publication Table (%)'!S$109</f>
        <v>0</v>
      </c>
      <c r="T114" s="88">
        <f>'Publication Table'!R114/'Publication Table (%)'!T$109</f>
        <v>0</v>
      </c>
      <c r="U114" s="88">
        <f>'Publication Table'!S114/'Publication Table (%)'!U$109</f>
        <v>0</v>
      </c>
      <c r="V114" s="88">
        <f>'Publication Table'!T114/'Publication Table (%)'!V$109</f>
        <v>0</v>
      </c>
      <c r="W114" s="88">
        <f>'Publication Table'!U114/'Publication Table (%)'!W$109</f>
        <v>0</v>
      </c>
      <c r="X114" s="88">
        <f>'Publication Table'!V114/'Publication Table (%)'!X$109</f>
        <v>0</v>
      </c>
      <c r="Y114" s="88">
        <f>'Publication Table'!W114/'Publication Table (%)'!Y$109</f>
        <v>0</v>
      </c>
      <c r="Z114" s="88">
        <f>'Publication Table'!X114/'Publication Table (%)'!Z$109</f>
        <v>0</v>
      </c>
      <c r="AA114" s="88">
        <f>'Publication Table'!Y114/'Publication Table (%)'!AA$109</f>
        <v>0</v>
      </c>
      <c r="AB114" s="88">
        <f>'Publication Table'!Z114/'Publication Table (%)'!AB$109</f>
        <v>0</v>
      </c>
      <c r="AC114" s="88">
        <f>'Publication Table'!AA114/'Publication Table (%)'!AC$109</f>
        <v>0</v>
      </c>
    </row>
    <row r="115" spans="2:29" ht="15" hidden="1" customHeight="1" outlineLevel="1" collapsed="1">
      <c r="B115" s="132" t="str">
        <f t="shared" si="10"/>
        <v>Forth Valley Royal HospitalForth Valley Royal Hospital</v>
      </c>
      <c r="C115" s="135" t="str">
        <f>E115</f>
        <v>Forth Valley Royal Hospital</v>
      </c>
      <c r="D115" s="165" t="s">
        <v>31</v>
      </c>
      <c r="E115" s="70" t="s">
        <v>32</v>
      </c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</row>
    <row r="116" spans="2:29" ht="15" hidden="1" customHeight="1" outlineLevel="2">
      <c r="B116" s="132" t="str">
        <f t="shared" si="10"/>
        <v>Forth Valley Royal HospitalTotal Number of scheduled elective operations in theatre system</v>
      </c>
      <c r="C116" s="135" t="str">
        <f t="shared" ref="C116:C122" si="16">C115</f>
        <v>Forth Valley Royal Hospital</v>
      </c>
      <c r="D116" s="165"/>
      <c r="E116" s="58" t="s">
        <v>3</v>
      </c>
      <c r="F116" s="29">
        <f>'Publication Table'!D116</f>
        <v>1102</v>
      </c>
      <c r="G116" s="29">
        <f>'Publication Table'!E116</f>
        <v>1027</v>
      </c>
      <c r="H116" s="29">
        <f>'Publication Table'!F116</f>
        <v>938</v>
      </c>
      <c r="I116" s="29">
        <f>'Publication Table'!G116</f>
        <v>997</v>
      </c>
      <c r="J116" s="154">
        <f>'Publication Table'!H116</f>
        <v>985</v>
      </c>
      <c r="K116" s="29">
        <f>'Publication Table'!I116</f>
        <v>944</v>
      </c>
      <c r="L116" s="29">
        <f>'Publication Table'!J116</f>
        <v>989</v>
      </c>
      <c r="M116" s="29">
        <f>'Publication Table'!K116</f>
        <v>914</v>
      </c>
      <c r="N116" s="29">
        <f>'Publication Table'!L116</f>
        <v>865</v>
      </c>
      <c r="O116" s="29">
        <f>'Publication Table'!M116</f>
        <v>1019</v>
      </c>
      <c r="P116" s="29">
        <f>'Publication Table'!N116</f>
        <v>988</v>
      </c>
      <c r="Q116" s="29">
        <f>'Publication Table'!O116</f>
        <v>899</v>
      </c>
      <c r="R116" s="29">
        <f>'Publication Table'!P116</f>
        <v>975</v>
      </c>
      <c r="S116" s="29">
        <f>'Publication Table'!Q116</f>
        <v>948</v>
      </c>
      <c r="T116" s="29">
        <f>'Publication Table'!R116</f>
        <v>830</v>
      </c>
      <c r="U116" s="29">
        <f>'Publication Table'!S116</f>
        <v>1003</v>
      </c>
      <c r="V116" s="29">
        <f>'Publication Table'!T116</f>
        <v>943</v>
      </c>
      <c r="W116" s="29">
        <f>'Publication Table'!U116</f>
        <v>935</v>
      </c>
      <c r="X116" s="29">
        <f>'Publication Table'!V116</f>
        <v>1011</v>
      </c>
      <c r="Y116" s="29">
        <f>'Publication Table'!W116</f>
        <v>831</v>
      </c>
      <c r="Z116" s="29">
        <f>'Publication Table'!X116</f>
        <v>947</v>
      </c>
      <c r="AA116" s="29">
        <f>'Publication Table'!Y116</f>
        <v>945</v>
      </c>
      <c r="AB116" s="29">
        <f>'Publication Table'!Z116</f>
        <v>1072</v>
      </c>
      <c r="AC116" s="29">
        <f>'Publication Table'!AA116</f>
        <v>852</v>
      </c>
    </row>
    <row r="117" spans="2:29" ht="15" hidden="1" customHeight="1" outlineLevel="2">
      <c r="B117" s="132" t="str">
        <f t="shared" si="10"/>
        <v>Forth Valley Royal HospitalPercent of total scheduled elective cancellations in theatre systems</v>
      </c>
      <c r="C117" s="135" t="str">
        <f t="shared" si="16"/>
        <v>Forth Valley Royal Hospital</v>
      </c>
      <c r="D117" s="165"/>
      <c r="E117" s="59" t="s">
        <v>117</v>
      </c>
      <c r="F117" s="60">
        <f>'Publication Table'!D117/'Publication Table (%)'!F$116</f>
        <v>7.0780399274047182E-2</v>
      </c>
      <c r="G117" s="60">
        <f>'Publication Table'!E117/'Publication Table (%)'!G$116</f>
        <v>7.9844206426484904E-2</v>
      </c>
      <c r="H117" s="60">
        <f>'Publication Table'!F117/'Publication Table (%)'!H$116</f>
        <v>7.9957356076759065E-2</v>
      </c>
      <c r="I117" s="60">
        <f>'Publication Table'!G117/'Publication Table (%)'!I$116</f>
        <v>7.7231695085255764E-2</v>
      </c>
      <c r="J117" s="155">
        <f>'Publication Table'!H117/'Publication Table (%)'!J$116</f>
        <v>0.10964467005076142</v>
      </c>
      <c r="K117" s="60">
        <f>'Publication Table'!I117/'Publication Table (%)'!K$116</f>
        <v>0.11122881355932203</v>
      </c>
      <c r="L117" s="60">
        <f>'Publication Table'!J117/'Publication Table (%)'!L$116</f>
        <v>8.2912032355915072E-2</v>
      </c>
      <c r="M117" s="60">
        <f>'Publication Table'!K117/'Publication Table (%)'!M$116</f>
        <v>9.8468271334792121E-2</v>
      </c>
      <c r="N117" s="60">
        <f>'Publication Table'!L117/'Publication Table (%)'!N$116</f>
        <v>0.10751445086705202</v>
      </c>
      <c r="O117" s="60">
        <f>'Publication Table'!M117/'Publication Table (%)'!O$116</f>
        <v>9.1265947006869477E-2</v>
      </c>
      <c r="P117" s="60">
        <f>'Publication Table'!N117/'Publication Table (%)'!P$116</f>
        <v>8.9068825910931168E-2</v>
      </c>
      <c r="Q117" s="60">
        <f>'Publication Table'!O117/'Publication Table (%)'!Q$116</f>
        <v>9.3437152391546166E-2</v>
      </c>
      <c r="R117" s="60">
        <f>'Publication Table'!P117/'Publication Table (%)'!R$116</f>
        <v>9.8461538461538461E-2</v>
      </c>
      <c r="S117" s="60">
        <f>'Publication Table'!Q117/'Publication Table (%)'!S$116</f>
        <v>7.805907172995781E-2</v>
      </c>
      <c r="T117" s="60">
        <f>'Publication Table'!R117/'Publication Table (%)'!T$116</f>
        <v>9.2771084337349402E-2</v>
      </c>
      <c r="U117" s="60">
        <f>'Publication Table'!S117/'Publication Table (%)'!U$116</f>
        <v>0.10069790628115653</v>
      </c>
      <c r="V117" s="60">
        <f>'Publication Table'!T117/'Publication Table (%)'!V$116</f>
        <v>9.1198303287380697E-2</v>
      </c>
      <c r="W117" s="60">
        <f>'Publication Table'!U117/'Publication Table (%)'!W$116</f>
        <v>0.11764705882352941</v>
      </c>
      <c r="X117" s="60">
        <f>'Publication Table'!V117/'Publication Table (%)'!X$116</f>
        <v>8.7042532146389712E-2</v>
      </c>
      <c r="Y117" s="60">
        <f>'Publication Table'!W117/'Publication Table (%)'!Y$116</f>
        <v>8.7845968712394709E-2</v>
      </c>
      <c r="Z117" s="60">
        <f>'Publication Table'!X117/'Publication Table (%)'!Z$116</f>
        <v>0.11298838437170011</v>
      </c>
      <c r="AA117" s="60">
        <f>'Publication Table'!Y117/'Publication Table (%)'!AA$116</f>
        <v>0.10264550264550265</v>
      </c>
      <c r="AB117" s="60">
        <f>'Publication Table'!Z117/'Publication Table (%)'!AB$116</f>
        <v>8.9552238805970144E-2</v>
      </c>
      <c r="AC117" s="60">
        <f>'Publication Table'!AA117/'Publication Table (%)'!AC$116</f>
        <v>8.4507042253521125E-2</v>
      </c>
    </row>
    <row r="118" spans="2:29" ht="15" hidden="1" customHeight="1" outlineLevel="2">
      <c r="B118" s="132" t="str">
        <f t="shared" si="10"/>
        <v>Forth Valley Royal HospitalCancellation based on clinical reason by hospital %</v>
      </c>
      <c r="C118" s="135" t="str">
        <f t="shared" si="16"/>
        <v>Forth Valley Royal Hospital</v>
      </c>
      <c r="D118" s="165"/>
      <c r="E118" s="61" t="s">
        <v>118</v>
      </c>
      <c r="F118" s="60">
        <f>'Publication Table'!D118/'Publication Table (%)'!F$116</f>
        <v>2.8130671506352088E-2</v>
      </c>
      <c r="G118" s="60">
        <f>'Publication Table'!E118/'Publication Table (%)'!G$116</f>
        <v>2.9211295034079845E-2</v>
      </c>
      <c r="H118" s="60">
        <f>'Publication Table'!F118/'Publication Table (%)'!H$116</f>
        <v>2.3454157782515993E-2</v>
      </c>
      <c r="I118" s="60">
        <f>'Publication Table'!G118/'Publication Table (%)'!I$116</f>
        <v>2.3069207622868605E-2</v>
      </c>
      <c r="J118" s="155">
        <f>'Publication Table'!H118/'Publication Table (%)'!J$116</f>
        <v>4.9746192893401014E-2</v>
      </c>
      <c r="K118" s="60">
        <f>'Publication Table'!I118/'Publication Table (%)'!K$116</f>
        <v>4.6610169491525424E-2</v>
      </c>
      <c r="L118" s="60">
        <f>'Publication Table'!J118/'Publication Table (%)'!L$116</f>
        <v>3.1344792719919107E-2</v>
      </c>
      <c r="M118" s="60">
        <f>'Publication Table'!K118/'Publication Table (%)'!M$116</f>
        <v>4.8140043763676151E-2</v>
      </c>
      <c r="N118" s="60">
        <f>'Publication Table'!L118/'Publication Table (%)'!N$116</f>
        <v>4.5086705202312137E-2</v>
      </c>
      <c r="O118" s="60">
        <f>'Publication Table'!M118/'Publication Table (%)'!O$116</f>
        <v>3.6310107948969578E-2</v>
      </c>
      <c r="P118" s="60">
        <f>'Publication Table'!N118/'Publication Table (%)'!P$116</f>
        <v>4.3522267206477734E-2</v>
      </c>
      <c r="Q118" s="60">
        <f>'Publication Table'!O118/'Publication Table (%)'!Q$116</f>
        <v>2.3359288097886542E-2</v>
      </c>
      <c r="R118" s="60">
        <f>'Publication Table'!P118/'Publication Table (%)'!R$116</f>
        <v>4.3076923076923075E-2</v>
      </c>
      <c r="S118" s="60">
        <f>'Publication Table'!Q118/'Publication Table (%)'!S$116</f>
        <v>3.5864978902953586E-2</v>
      </c>
      <c r="T118" s="60">
        <f>'Publication Table'!R118/'Publication Table (%)'!T$116</f>
        <v>2.6506024096385541E-2</v>
      </c>
      <c r="U118" s="60">
        <f>'Publication Table'!S118/'Publication Table (%)'!U$116</f>
        <v>3.589232303090728E-2</v>
      </c>
      <c r="V118" s="60">
        <f>'Publication Table'!T118/'Publication Table (%)'!V$116</f>
        <v>2.863202545068929E-2</v>
      </c>
      <c r="W118" s="60">
        <f>'Publication Table'!U118/'Publication Table (%)'!W$116</f>
        <v>4.2780748663101602E-2</v>
      </c>
      <c r="X118" s="60">
        <f>'Publication Table'!V118/'Publication Table (%)'!X$116</f>
        <v>3.165182987141444E-2</v>
      </c>
      <c r="Y118" s="60">
        <f>'Publication Table'!W118/'Publication Table (%)'!Y$116</f>
        <v>2.1660649819494584E-2</v>
      </c>
      <c r="Z118" s="60">
        <f>'Publication Table'!X118/'Publication Table (%)'!Z$116</f>
        <v>3.1678986272439279E-2</v>
      </c>
      <c r="AA118" s="60">
        <f>'Publication Table'!Y118/'Publication Table (%)'!AA$116</f>
        <v>3.5978835978835978E-2</v>
      </c>
      <c r="AB118" s="60">
        <f>'Publication Table'!Z118/'Publication Table (%)'!AB$116</f>
        <v>4.1977611940298511E-2</v>
      </c>
      <c r="AC118" s="60">
        <f>'Publication Table'!AA118/'Publication Table (%)'!AC$116</f>
        <v>3.6384976525821594E-2</v>
      </c>
    </row>
    <row r="119" spans="2:29" ht="15" hidden="1" customHeight="1" outlineLevel="2">
      <c r="B119" s="132" t="str">
        <f t="shared" si="10"/>
        <v>Forth Valley Royal HospitalCancellation based on capacity or non-clinical reason by hospital %</v>
      </c>
      <c r="C119" s="135" t="str">
        <f t="shared" si="16"/>
        <v>Forth Valley Royal Hospital</v>
      </c>
      <c r="D119" s="165"/>
      <c r="E119" s="61" t="s">
        <v>119</v>
      </c>
      <c r="F119" s="60">
        <f>'Publication Table'!D119/'Publication Table (%)'!F$116</f>
        <v>8.1669691470054439E-3</v>
      </c>
      <c r="G119" s="60">
        <f>'Publication Table'!E119/'Publication Table (%)'!G$116</f>
        <v>7.7896786757546254E-3</v>
      </c>
      <c r="H119" s="60">
        <f>'Publication Table'!F119/'Publication Table (%)'!H$116</f>
        <v>8.5287846481876331E-3</v>
      </c>
      <c r="I119" s="60">
        <f>'Publication Table'!G119/'Publication Table (%)'!I$116</f>
        <v>1.0030090270812437E-2</v>
      </c>
      <c r="J119" s="155">
        <f>'Publication Table'!H119/'Publication Table (%)'!J$116</f>
        <v>1.2182741116751269E-2</v>
      </c>
      <c r="K119" s="60">
        <f>'Publication Table'!I119/'Publication Table (%)'!K$116</f>
        <v>2.3305084745762712E-2</v>
      </c>
      <c r="L119" s="60">
        <f>'Publication Table'!J119/'Publication Table (%)'!L$116</f>
        <v>2.1233569261880688E-2</v>
      </c>
      <c r="M119" s="60">
        <f>'Publication Table'!K119/'Publication Table (%)'!M$116</f>
        <v>1.3129102844638949E-2</v>
      </c>
      <c r="N119" s="60">
        <f>'Publication Table'!L119/'Publication Table (%)'!N$116</f>
        <v>2.0809248554913295E-2</v>
      </c>
      <c r="O119" s="60">
        <f>'Publication Table'!M119/'Publication Table (%)'!O$116</f>
        <v>1.3738959764474975E-2</v>
      </c>
      <c r="P119" s="60">
        <f>'Publication Table'!N119/'Publication Table (%)'!P$116</f>
        <v>1.3157894736842105E-2</v>
      </c>
      <c r="Q119" s="60">
        <f>'Publication Table'!O119/'Publication Table (%)'!Q$116</f>
        <v>3.0033370411568408E-2</v>
      </c>
      <c r="R119" s="60">
        <f>'Publication Table'!P119/'Publication Table (%)'!R$116</f>
        <v>2.8717948717948718E-2</v>
      </c>
      <c r="S119" s="60">
        <f>'Publication Table'!Q119/'Publication Table (%)'!S$116</f>
        <v>8.4388185654008432E-3</v>
      </c>
      <c r="T119" s="60">
        <f>'Publication Table'!R119/'Publication Table (%)'!T$116</f>
        <v>2.7710843373493974E-2</v>
      </c>
      <c r="U119" s="60">
        <f>'Publication Table'!S119/'Publication Table (%)'!U$116</f>
        <v>3.0907278165503489E-2</v>
      </c>
      <c r="V119" s="60">
        <f>'Publication Table'!T119/'Publication Table (%)'!V$116</f>
        <v>2.9692470837751856E-2</v>
      </c>
      <c r="W119" s="60">
        <f>'Publication Table'!U119/'Publication Table (%)'!W$116</f>
        <v>2.7807486631016044E-2</v>
      </c>
      <c r="X119" s="60">
        <f>'Publication Table'!V119/'Publication Table (%)'!X$116</f>
        <v>2.5717111770524232E-2</v>
      </c>
      <c r="Y119" s="60">
        <f>'Publication Table'!W119/'Publication Table (%)'!Y$116</f>
        <v>2.8880866425992781E-2</v>
      </c>
      <c r="Z119" s="60">
        <f>'Publication Table'!X119/'Publication Table (%)'!Z$116</f>
        <v>3.907074973600845E-2</v>
      </c>
      <c r="AA119" s="60">
        <f>'Publication Table'!Y119/'Publication Table (%)'!AA$116</f>
        <v>2.7513227513227514E-2</v>
      </c>
      <c r="AB119" s="60">
        <f>'Publication Table'!Z119/'Publication Table (%)'!AB$116</f>
        <v>1.7723880597014924E-2</v>
      </c>
      <c r="AC119" s="60">
        <f>'Publication Table'!AA119/'Publication Table (%)'!AC$116</f>
        <v>1.4084507042253521E-2</v>
      </c>
    </row>
    <row r="120" spans="2:29" ht="15" hidden="1" customHeight="1" outlineLevel="2">
      <c r="B120" s="132" t="str">
        <f t="shared" si="10"/>
        <v>Forth Valley Royal HospitalCancelled by Patient %</v>
      </c>
      <c r="C120" s="135" t="str">
        <f t="shared" si="16"/>
        <v>Forth Valley Royal Hospital</v>
      </c>
      <c r="D120" s="165"/>
      <c r="E120" s="61" t="s">
        <v>120</v>
      </c>
      <c r="F120" s="60">
        <f>'Publication Table'!D120/'Publication Table (%)'!F$116</f>
        <v>3.1760435571687839E-2</v>
      </c>
      <c r="G120" s="60">
        <f>'Publication Table'!E120/'Publication Table (%)'!G$116</f>
        <v>3.7000973709834468E-2</v>
      </c>
      <c r="H120" s="60">
        <f>'Publication Table'!F120/'Publication Table (%)'!H$116</f>
        <v>3.9445628997867806E-2</v>
      </c>
      <c r="I120" s="60">
        <f>'Publication Table'!G120/'Publication Table (%)'!I$116</f>
        <v>3.6108324974924777E-2</v>
      </c>
      <c r="J120" s="155">
        <f>'Publication Table'!H120/'Publication Table (%)'!J$116</f>
        <v>3.2487309644670052E-2</v>
      </c>
      <c r="K120" s="60">
        <f>'Publication Table'!I120/'Publication Table (%)'!K$116</f>
        <v>3.283898305084746E-2</v>
      </c>
      <c r="L120" s="60">
        <f>'Publication Table'!J120/'Publication Table (%)'!L$116</f>
        <v>2.5278058645096056E-2</v>
      </c>
      <c r="M120" s="60">
        <f>'Publication Table'!K120/'Publication Table (%)'!M$116</f>
        <v>3.6105032822757115E-2</v>
      </c>
      <c r="N120" s="60">
        <f>'Publication Table'!L120/'Publication Table (%)'!N$116</f>
        <v>3.9306358381502891E-2</v>
      </c>
      <c r="O120" s="60">
        <f>'Publication Table'!M120/'Publication Table (%)'!O$116</f>
        <v>4.1216879293424928E-2</v>
      </c>
      <c r="P120" s="60">
        <f>'Publication Table'!N120/'Publication Table (%)'!P$116</f>
        <v>2.8340080971659919E-2</v>
      </c>
      <c r="Q120" s="60">
        <f>'Publication Table'!O120/'Publication Table (%)'!Q$116</f>
        <v>3.6707452725250278E-2</v>
      </c>
      <c r="R120" s="60">
        <f>'Publication Table'!P120/'Publication Table (%)'!R$116</f>
        <v>2.4615384615384615E-2</v>
      </c>
      <c r="S120" s="60">
        <f>'Publication Table'!Q120/'Publication Table (%)'!S$116</f>
        <v>3.2700421940928273E-2</v>
      </c>
      <c r="T120" s="60">
        <f>'Publication Table'!R120/'Publication Table (%)'!T$116</f>
        <v>3.614457831325301E-2</v>
      </c>
      <c r="U120" s="60">
        <f>'Publication Table'!S120/'Publication Table (%)'!U$116</f>
        <v>3.3898305084745763E-2</v>
      </c>
      <c r="V120" s="60">
        <f>'Publication Table'!T120/'Publication Table (%)'!V$116</f>
        <v>3.2873806998939555E-2</v>
      </c>
      <c r="W120" s="60">
        <f>'Publication Table'!U120/'Publication Table (%)'!W$116</f>
        <v>4.7058823529411764E-2</v>
      </c>
      <c r="X120" s="60">
        <f>'Publication Table'!V120/'Publication Table (%)'!X$116</f>
        <v>2.967359050445104E-2</v>
      </c>
      <c r="Y120" s="60">
        <f>'Publication Table'!W120/'Publication Table (%)'!Y$116</f>
        <v>3.7304452466907341E-2</v>
      </c>
      <c r="Z120" s="60">
        <f>'Publication Table'!X120/'Publication Table (%)'!Z$116</f>
        <v>4.118268215417107E-2</v>
      </c>
      <c r="AA120" s="60">
        <f>'Publication Table'!Y120/'Publication Table (%)'!AA$116</f>
        <v>3.9153439153439155E-2</v>
      </c>
      <c r="AB120" s="60">
        <f>'Publication Table'!Z120/'Publication Table (%)'!AB$116</f>
        <v>2.9850746268656716E-2</v>
      </c>
      <c r="AC120" s="60">
        <f>'Publication Table'!AA120/'Publication Table (%)'!AC$116</f>
        <v>3.1690140845070422E-2</v>
      </c>
    </row>
    <row r="121" spans="2:29" ht="15" hidden="1" customHeight="1" outlineLevel="2">
      <c r="B121" s="132" t="str">
        <f t="shared" si="10"/>
        <v>Forth Valley Royal HospitalOther reason %</v>
      </c>
      <c r="C121" s="135" t="str">
        <f t="shared" si="16"/>
        <v>Forth Valley Royal Hospital</v>
      </c>
      <c r="D121" s="165"/>
      <c r="E121" s="61" t="s">
        <v>121</v>
      </c>
      <c r="F121" s="60">
        <f>'Publication Table'!D121/'Publication Table (%)'!F$116</f>
        <v>2.7223230490018148E-3</v>
      </c>
      <c r="G121" s="60">
        <f>'Publication Table'!E121/'Publication Table (%)'!G$116</f>
        <v>5.8422590068159686E-3</v>
      </c>
      <c r="H121" s="60">
        <f>'Publication Table'!F121/'Publication Table (%)'!H$116</f>
        <v>8.5287846481876331E-3</v>
      </c>
      <c r="I121" s="60">
        <f>'Publication Table'!G121/'Publication Table (%)'!I$116</f>
        <v>8.0240722166499499E-3</v>
      </c>
      <c r="J121" s="155">
        <f>'Publication Table'!H121/'Publication Table (%)'!J$116</f>
        <v>1.5228426395939087E-2</v>
      </c>
      <c r="K121" s="60">
        <f>'Publication Table'!I121/'Publication Table (%)'!K$116</f>
        <v>8.4745762711864406E-3</v>
      </c>
      <c r="L121" s="60">
        <f>'Publication Table'!J121/'Publication Table (%)'!L$116</f>
        <v>5.0556117290192111E-3</v>
      </c>
      <c r="M121" s="60">
        <f>'Publication Table'!K121/'Publication Table (%)'!M$116</f>
        <v>1.0940919037199124E-3</v>
      </c>
      <c r="N121" s="60">
        <f>'Publication Table'!L121/'Publication Table (%)'!N$116</f>
        <v>2.3121387283236996E-3</v>
      </c>
      <c r="O121" s="60">
        <f>'Publication Table'!M121/'Publication Table (%)'!O$116</f>
        <v>0</v>
      </c>
      <c r="P121" s="60">
        <f>'Publication Table'!N121/'Publication Table (%)'!P$116</f>
        <v>4.048582995951417E-3</v>
      </c>
      <c r="Q121" s="60">
        <f>'Publication Table'!O121/'Publication Table (%)'!Q$116</f>
        <v>3.3370411568409346E-3</v>
      </c>
      <c r="R121" s="60">
        <f>'Publication Table'!P121/'Publication Table (%)'!R$116</f>
        <v>2.0512820512820513E-3</v>
      </c>
      <c r="S121" s="60">
        <f>'Publication Table'!Q121/'Publication Table (%)'!S$116</f>
        <v>1.0548523206751054E-3</v>
      </c>
      <c r="T121" s="60">
        <f>'Publication Table'!R121/'Publication Table (%)'!T$116</f>
        <v>2.4096385542168677E-3</v>
      </c>
      <c r="U121" s="60">
        <f>'Publication Table'!S121/'Publication Table (%)'!U$116</f>
        <v>0</v>
      </c>
      <c r="V121" s="60">
        <f>'Publication Table'!T121/'Publication Table (%)'!V$116</f>
        <v>0</v>
      </c>
      <c r="W121" s="60">
        <f>'Publication Table'!U121/'Publication Table (%)'!W$116</f>
        <v>0</v>
      </c>
      <c r="X121" s="60">
        <f>'Publication Table'!V121/'Publication Table (%)'!X$116</f>
        <v>0</v>
      </c>
      <c r="Y121" s="60">
        <f>'Publication Table'!W121/'Publication Table (%)'!Y$116</f>
        <v>0</v>
      </c>
      <c r="Z121" s="60">
        <f>'Publication Table'!X121/'Publication Table (%)'!Z$116</f>
        <v>1.0559662090813093E-3</v>
      </c>
      <c r="AA121" s="60">
        <f>'Publication Table'!Y121/'Publication Table (%)'!AA$116</f>
        <v>0</v>
      </c>
      <c r="AB121" s="60">
        <f>'Publication Table'!Z121/'Publication Table (%)'!AB$116</f>
        <v>0</v>
      </c>
      <c r="AC121" s="60">
        <f>'Publication Table'!AA121/'Publication Table (%)'!AC$116</f>
        <v>2.3474178403755869E-3</v>
      </c>
    </row>
    <row r="122" spans="2:29" ht="15" customHeight="1">
      <c r="B122" s="132" t="str">
        <f t="shared" si="10"/>
        <v>Forth Valley Royal Hospital</v>
      </c>
      <c r="C122" s="135" t="str">
        <f t="shared" si="16"/>
        <v>Forth Valley Royal Hospital</v>
      </c>
      <c r="D122" s="165"/>
      <c r="E122" s="71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</row>
    <row r="123" spans="2:29" ht="15" customHeight="1">
      <c r="B123" s="132" t="str">
        <f t="shared" si="10"/>
        <v>NHS GrampianNHS Grampian</v>
      </c>
      <c r="C123" s="135" t="str">
        <f>E123</f>
        <v>NHS Grampian</v>
      </c>
      <c r="D123" s="165"/>
      <c r="E123" s="64" t="s">
        <v>112</v>
      </c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</row>
    <row r="124" spans="2:29" ht="15" customHeight="1">
      <c r="B124" s="132" t="str">
        <f t="shared" si="10"/>
        <v>NHS GrampianTotal Number of scheduled elective operations in theatre system</v>
      </c>
      <c r="C124" s="135" t="str">
        <f t="shared" ref="C124:C130" si="17">C123</f>
        <v>NHS Grampian</v>
      </c>
      <c r="D124" s="165"/>
      <c r="E124" s="58" t="s">
        <v>3</v>
      </c>
      <c r="F124" s="16">
        <f>'Publication Table'!D124</f>
        <v>3310</v>
      </c>
      <c r="G124" s="16">
        <f>'Publication Table'!E124</f>
        <v>3405</v>
      </c>
      <c r="H124" s="16">
        <f>'Publication Table'!F124</f>
        <v>3121</v>
      </c>
      <c r="I124" s="16">
        <f>'Publication Table'!G124</f>
        <v>3138</v>
      </c>
      <c r="J124" s="16">
        <f>'Publication Table'!H124</f>
        <v>3319</v>
      </c>
      <c r="K124" s="16">
        <f>'Publication Table'!I124</f>
        <v>3229</v>
      </c>
      <c r="L124" s="16">
        <f>'Publication Table'!J124</f>
        <v>3345</v>
      </c>
      <c r="M124" s="16">
        <f>'Publication Table'!K124</f>
        <v>3018</v>
      </c>
      <c r="N124" s="16">
        <f>'Publication Table'!L124</f>
        <v>3060</v>
      </c>
      <c r="O124" s="16">
        <f>'Publication Table'!M124</f>
        <v>3312</v>
      </c>
      <c r="P124" s="16">
        <f>'Publication Table'!N124</f>
        <v>3566</v>
      </c>
      <c r="Q124" s="16">
        <f>'Publication Table'!O124</f>
        <v>3203</v>
      </c>
      <c r="R124" s="16">
        <f>'Publication Table'!P124</f>
        <v>3367</v>
      </c>
      <c r="S124" s="16">
        <f>'Publication Table'!Q124</f>
        <v>3349</v>
      </c>
      <c r="T124" s="16">
        <f>'Publication Table'!R124</f>
        <v>2709</v>
      </c>
      <c r="U124" s="16">
        <f>'Publication Table'!S124</f>
        <v>3260</v>
      </c>
      <c r="V124" s="16">
        <f>'Publication Table'!T124</f>
        <v>3204</v>
      </c>
      <c r="W124" s="16">
        <f>'Publication Table'!U124</f>
        <v>2981</v>
      </c>
      <c r="X124" s="16">
        <f>'Publication Table'!V124</f>
        <v>3287</v>
      </c>
      <c r="Y124" s="16">
        <f>'Publication Table'!W124</f>
        <v>2728</v>
      </c>
      <c r="Z124" s="16">
        <f>'Publication Table'!X124</f>
        <v>2443</v>
      </c>
      <c r="AA124" s="16">
        <f>'Publication Table'!Y124</f>
        <v>2555</v>
      </c>
      <c r="AB124" s="16">
        <f>'Publication Table'!Z124</f>
        <v>2988</v>
      </c>
      <c r="AC124" s="16">
        <f>'Publication Table'!AA124</f>
        <v>2554</v>
      </c>
    </row>
    <row r="125" spans="2:29" ht="15" customHeight="1">
      <c r="B125" s="132" t="str">
        <f t="shared" si="10"/>
        <v>NHS GrampianPercent of total scheduled elective cancellations in theatre systems</v>
      </c>
      <c r="C125" s="135" t="str">
        <f t="shared" si="17"/>
        <v>NHS Grampian</v>
      </c>
      <c r="D125" s="165"/>
      <c r="E125" s="59" t="s">
        <v>117</v>
      </c>
      <c r="F125" s="88">
        <f>'Publication Table'!D125/'Publication Table (%)'!F$124</f>
        <v>7.9758308157099694E-2</v>
      </c>
      <c r="G125" s="88">
        <f>'Publication Table'!E125/'Publication Table (%)'!G$124</f>
        <v>9.1042584434654919E-2</v>
      </c>
      <c r="H125" s="88">
        <f>'Publication Table'!F125/'Publication Table (%)'!H$124</f>
        <v>0.10092918936238385</v>
      </c>
      <c r="I125" s="88">
        <f>'Publication Table'!G125/'Publication Table (%)'!I$124</f>
        <v>8.5723390694710008E-2</v>
      </c>
      <c r="J125" s="88">
        <f>'Publication Table'!H125/'Publication Table (%)'!J$124</f>
        <v>8.0747213015968669E-2</v>
      </c>
      <c r="K125" s="88">
        <f>'Publication Table'!I125/'Publication Table (%)'!K$124</f>
        <v>7.4945803654382165E-2</v>
      </c>
      <c r="L125" s="88">
        <f>'Publication Table'!J125/'Publication Table (%)'!L$124</f>
        <v>8.041853512705531E-2</v>
      </c>
      <c r="M125" s="88">
        <f>'Publication Table'!K125/'Publication Table (%)'!M$124</f>
        <v>7.8197481776010602E-2</v>
      </c>
      <c r="N125" s="88">
        <f>'Publication Table'!L125/'Publication Table (%)'!N$124</f>
        <v>0.1111111111111111</v>
      </c>
      <c r="O125" s="88">
        <f>'Publication Table'!M125/'Publication Table (%)'!O$124</f>
        <v>0.10114734299516909</v>
      </c>
      <c r="P125" s="88">
        <f>'Publication Table'!N125/'Publication Table (%)'!P$124</f>
        <v>9.2540661805945043E-2</v>
      </c>
      <c r="Q125" s="88">
        <f>'Publication Table'!O125/'Publication Table (%)'!Q$124</f>
        <v>8.3359350608804242E-2</v>
      </c>
      <c r="R125" s="88">
        <f>'Publication Table'!P125/'Publication Table (%)'!R$124</f>
        <v>8.3457083457083456E-2</v>
      </c>
      <c r="S125" s="88">
        <f>'Publication Table'!Q125/'Publication Table (%)'!S$124</f>
        <v>8.2114063899671547E-2</v>
      </c>
      <c r="T125" s="88">
        <f>'Publication Table'!R125/'Publication Table (%)'!T$124</f>
        <v>8.8593576965669996E-2</v>
      </c>
      <c r="U125" s="88">
        <f>'Publication Table'!S125/'Publication Table (%)'!U$124</f>
        <v>8.3128834355828227E-2</v>
      </c>
      <c r="V125" s="88">
        <f>'Publication Table'!T125/'Publication Table (%)'!V$124</f>
        <v>8.2709113607990006E-2</v>
      </c>
      <c r="W125" s="88">
        <f>'Publication Table'!U125/'Publication Table (%)'!W$124</f>
        <v>8.8225427708822537E-2</v>
      </c>
      <c r="X125" s="88">
        <f>'Publication Table'!V125/'Publication Table (%)'!X$124</f>
        <v>7.9403711591116519E-2</v>
      </c>
      <c r="Y125" s="88">
        <f>'Publication Table'!W125/'Publication Table (%)'!Y$124</f>
        <v>9.7873900293255128E-2</v>
      </c>
      <c r="Z125" s="88">
        <f>'Publication Table'!X125/'Publication Table (%)'!Z$124</f>
        <v>9.987720016373311E-2</v>
      </c>
      <c r="AA125" s="88">
        <f>'Publication Table'!Y125/'Publication Table (%)'!AA$124</f>
        <v>9.4324853228962821E-2</v>
      </c>
      <c r="AB125" s="88">
        <f>'Publication Table'!Z125/'Publication Table (%)'!AB$124</f>
        <v>8.6010709504685409E-2</v>
      </c>
      <c r="AC125" s="88">
        <f>'Publication Table'!AA125/'Publication Table (%)'!AC$124</f>
        <v>9.3578700078308541E-2</v>
      </c>
    </row>
    <row r="126" spans="2:29" ht="15" customHeight="1">
      <c r="B126" s="132" t="str">
        <f t="shared" si="10"/>
        <v>NHS GrampianCancellation based on clinical reason by hospital %</v>
      </c>
      <c r="C126" s="135" t="str">
        <f t="shared" si="17"/>
        <v>NHS Grampian</v>
      </c>
      <c r="D126" s="165"/>
      <c r="E126" s="61" t="s">
        <v>118</v>
      </c>
      <c r="F126" s="88">
        <f>'Publication Table'!D126/'Publication Table (%)'!F$124</f>
        <v>2.1450151057401813E-2</v>
      </c>
      <c r="G126" s="88">
        <f>'Publication Table'!E126/'Publication Table (%)'!G$124</f>
        <v>2.8193832599118944E-2</v>
      </c>
      <c r="H126" s="88">
        <f>'Publication Table'!F126/'Publication Table (%)'!H$124</f>
        <v>2.6914450496635694E-2</v>
      </c>
      <c r="I126" s="88">
        <f>'Publication Table'!G126/'Publication Table (%)'!I$124</f>
        <v>2.4219247928616953E-2</v>
      </c>
      <c r="J126" s="88">
        <f>'Publication Table'!H126/'Publication Table (%)'!J$124</f>
        <v>2.7116601385959626E-2</v>
      </c>
      <c r="K126" s="88">
        <f>'Publication Table'!I126/'Publication Table (%)'!K$124</f>
        <v>2.4775472282440383E-2</v>
      </c>
      <c r="L126" s="88">
        <f>'Publication Table'!J126/'Publication Table (%)'!L$124</f>
        <v>2.4215246636771302E-2</v>
      </c>
      <c r="M126" s="88">
        <f>'Publication Table'!K126/'Publication Table (%)'!M$124</f>
        <v>2.2531477799867462E-2</v>
      </c>
      <c r="N126" s="88">
        <f>'Publication Table'!L126/'Publication Table (%)'!N$124</f>
        <v>2.4836601307189541E-2</v>
      </c>
      <c r="O126" s="88">
        <f>'Publication Table'!M126/'Publication Table (%)'!O$124</f>
        <v>2.747584541062802E-2</v>
      </c>
      <c r="P126" s="88">
        <f>'Publication Table'!N126/'Publication Table (%)'!P$124</f>
        <v>2.411665731912507E-2</v>
      </c>
      <c r="Q126" s="88">
        <f>'Publication Table'!O126/'Publication Table (%)'!Q$124</f>
        <v>2.80986575085857E-2</v>
      </c>
      <c r="R126" s="88">
        <f>'Publication Table'!P126/'Publication Table (%)'!R$124</f>
        <v>2.6730026730026731E-2</v>
      </c>
      <c r="S126" s="88">
        <f>'Publication Table'!Q126/'Publication Table (%)'!S$124</f>
        <v>2.5380710659898477E-2</v>
      </c>
      <c r="T126" s="88">
        <f>'Publication Table'!R126/'Publication Table (%)'!T$124</f>
        <v>2.3255813953488372E-2</v>
      </c>
      <c r="U126" s="88">
        <f>'Publication Table'!S126/'Publication Table (%)'!U$124</f>
        <v>2.4539877300613498E-2</v>
      </c>
      <c r="V126" s="88">
        <f>'Publication Table'!T126/'Publication Table (%)'!V$124</f>
        <v>2.3096129837702872E-2</v>
      </c>
      <c r="W126" s="88">
        <f>'Publication Table'!U126/'Publication Table (%)'!W$124</f>
        <v>2.4488426702448843E-2</v>
      </c>
      <c r="X126" s="88">
        <f>'Publication Table'!V126/'Publication Table (%)'!X$124</f>
        <v>2.1296014602981441E-2</v>
      </c>
      <c r="Y126" s="88">
        <f>'Publication Table'!W126/'Publication Table (%)'!Y$124</f>
        <v>2.5293255131964808E-2</v>
      </c>
      <c r="Z126" s="88">
        <f>'Publication Table'!X126/'Publication Table (%)'!Z$124</f>
        <v>2.3331968890708144E-2</v>
      </c>
      <c r="AA126" s="88">
        <f>'Publication Table'!Y126/'Publication Table (%)'!AA$124</f>
        <v>2.3874755381604697E-2</v>
      </c>
      <c r="AB126" s="88">
        <f>'Publication Table'!Z126/'Publication Table (%)'!AB$124</f>
        <v>2.9785809906291833E-2</v>
      </c>
      <c r="AC126" s="88">
        <f>'Publication Table'!AA126/'Publication Table (%)'!AC$124</f>
        <v>3.0931871574001565E-2</v>
      </c>
    </row>
    <row r="127" spans="2:29" ht="15" customHeight="1">
      <c r="B127" s="132" t="str">
        <f t="shared" si="10"/>
        <v>NHS GrampianCancellation based on capacity or non-clinical reason by hospital %</v>
      </c>
      <c r="C127" s="135" t="str">
        <f t="shared" si="17"/>
        <v>NHS Grampian</v>
      </c>
      <c r="D127" s="165"/>
      <c r="E127" s="61" t="s">
        <v>119</v>
      </c>
      <c r="F127" s="88">
        <f>'Publication Table'!D127/'Publication Table (%)'!F$124</f>
        <v>2.2960725075528703E-2</v>
      </c>
      <c r="G127" s="88">
        <f>'Publication Table'!E127/'Publication Table (%)'!G$124</f>
        <v>1.8208516886930984E-2</v>
      </c>
      <c r="H127" s="88">
        <f>'Publication Table'!F127/'Publication Table (%)'!H$124</f>
        <v>1.537968599807754E-2</v>
      </c>
      <c r="I127" s="88">
        <f>'Publication Table'!G127/'Publication Table (%)'!I$124</f>
        <v>1.9120458891013385E-2</v>
      </c>
      <c r="J127" s="88">
        <f>'Publication Table'!H127/'Publication Table (%)'!J$124</f>
        <v>1.5064778547755347E-2</v>
      </c>
      <c r="K127" s="88">
        <f>'Publication Table'!I127/'Publication Table (%)'!K$124</f>
        <v>1.486528336946423E-2</v>
      </c>
      <c r="L127" s="88">
        <f>'Publication Table'!J127/'Publication Table (%)'!L$124</f>
        <v>1.9133034379671152E-2</v>
      </c>
      <c r="M127" s="88">
        <f>'Publication Table'!K127/'Publication Table (%)'!M$124</f>
        <v>1.8555334658714381E-2</v>
      </c>
      <c r="N127" s="88">
        <f>'Publication Table'!L127/'Publication Table (%)'!N$124</f>
        <v>4.5424836601307188E-2</v>
      </c>
      <c r="O127" s="88">
        <f>'Publication Table'!M127/'Publication Table (%)'!O$124</f>
        <v>3.0797101449275364E-2</v>
      </c>
      <c r="P127" s="88">
        <f>'Publication Table'!N127/'Publication Table (%)'!P$124</f>
        <v>2.411665731912507E-2</v>
      </c>
      <c r="Q127" s="88">
        <f>'Publication Table'!O127/'Publication Table (%)'!Q$124</f>
        <v>1.1239463003434281E-2</v>
      </c>
      <c r="R127" s="88">
        <f>'Publication Table'!P127/'Publication Table (%)'!R$124</f>
        <v>1.098901098901099E-2</v>
      </c>
      <c r="S127" s="88">
        <f>'Publication Table'!Q127/'Publication Table (%)'!S$124</f>
        <v>1.6124216183935502E-2</v>
      </c>
      <c r="T127" s="88">
        <f>'Publication Table'!R127/'Publication Table (%)'!T$124</f>
        <v>2.2148394241417499E-2</v>
      </c>
      <c r="U127" s="88">
        <f>'Publication Table'!S127/'Publication Table (%)'!U$124</f>
        <v>1.8098159509202454E-2</v>
      </c>
      <c r="V127" s="88">
        <f>'Publication Table'!T127/'Publication Table (%)'!V$124</f>
        <v>2.4656679151061175E-2</v>
      </c>
      <c r="W127" s="88">
        <f>'Publication Table'!U127/'Publication Table (%)'!W$124</f>
        <v>2.78430057027843E-2</v>
      </c>
      <c r="X127" s="88">
        <f>'Publication Table'!V127/'Publication Table (%)'!X$124</f>
        <v>2.9205962884088835E-2</v>
      </c>
      <c r="Y127" s="88">
        <f>'Publication Table'!W127/'Publication Table (%)'!Y$124</f>
        <v>2.7126099706744868E-2</v>
      </c>
      <c r="Z127" s="88">
        <f>'Publication Table'!X127/'Publication Table (%)'!Z$124</f>
        <v>3.4383954154727794E-2</v>
      </c>
      <c r="AA127" s="88">
        <f>'Publication Table'!Y127/'Publication Table (%)'!AA$124</f>
        <v>3.3659491193737769E-2</v>
      </c>
      <c r="AB127" s="88">
        <f>'Publication Table'!Z127/'Publication Table (%)'!AB$124</f>
        <v>2.3092369477911646E-2</v>
      </c>
      <c r="AC127" s="88">
        <f>'Publication Table'!AA127/'Publication Table (%)'!AC$124</f>
        <v>2.2709475332811275E-2</v>
      </c>
    </row>
    <row r="128" spans="2:29" ht="15" customHeight="1">
      <c r="B128" s="132" t="str">
        <f t="shared" si="10"/>
        <v>NHS GrampianCancelled by Patient %</v>
      </c>
      <c r="C128" s="135" t="str">
        <f t="shared" si="17"/>
        <v>NHS Grampian</v>
      </c>
      <c r="D128" s="165"/>
      <c r="E128" s="61" t="s">
        <v>120</v>
      </c>
      <c r="F128" s="88">
        <f>'Publication Table'!D128/'Publication Table (%)'!F$124</f>
        <v>3.3232628398791542E-2</v>
      </c>
      <c r="G128" s="88">
        <f>'Publication Table'!E128/'Publication Table (%)'!G$124</f>
        <v>3.9647577092511016E-2</v>
      </c>
      <c r="H128" s="88">
        <f>'Publication Table'!F128/'Publication Table (%)'!H$124</f>
        <v>4.7741108619032364E-2</v>
      </c>
      <c r="I128" s="88">
        <f>'Publication Table'!G128/'Publication Table (%)'!I$124</f>
        <v>3.9834289356277884E-2</v>
      </c>
      <c r="J128" s="88">
        <f>'Publication Table'!H128/'Publication Table (%)'!J$124</f>
        <v>3.1636034950286232E-2</v>
      </c>
      <c r="K128" s="88">
        <f>'Publication Table'!I128/'Publication Table (%)'!K$124</f>
        <v>3.0659646949519975E-2</v>
      </c>
      <c r="L128" s="88">
        <f>'Publication Table'!J128/'Publication Table (%)'!L$124</f>
        <v>3.3183856502242155E-2</v>
      </c>
      <c r="M128" s="88">
        <f>'Publication Table'!K128/'Publication Table (%)'!M$124</f>
        <v>3.4459907223326709E-2</v>
      </c>
      <c r="N128" s="88">
        <f>'Publication Table'!L128/'Publication Table (%)'!N$124</f>
        <v>3.8562091503267976E-2</v>
      </c>
      <c r="O128" s="88">
        <f>'Publication Table'!M128/'Publication Table (%)'!O$124</f>
        <v>4.0458937198067632E-2</v>
      </c>
      <c r="P128" s="88">
        <f>'Publication Table'!N128/'Publication Table (%)'!P$124</f>
        <v>4.1503084688726863E-2</v>
      </c>
      <c r="Q128" s="88">
        <f>'Publication Table'!O128/'Publication Table (%)'!Q$124</f>
        <v>3.7152669372463316E-2</v>
      </c>
      <c r="R128" s="88">
        <f>'Publication Table'!P128/'Publication Table (%)'!R$124</f>
        <v>4.2174042174042171E-2</v>
      </c>
      <c r="S128" s="88">
        <f>'Publication Table'!Q128/'Publication Table (%)'!S$124</f>
        <v>3.7025977903851898E-2</v>
      </c>
      <c r="T128" s="88">
        <f>'Publication Table'!R128/'Publication Table (%)'!T$124</f>
        <v>3.9497969730527868E-2</v>
      </c>
      <c r="U128" s="88">
        <f>'Publication Table'!S128/'Publication Table (%)'!U$124</f>
        <v>3.834355828220859E-2</v>
      </c>
      <c r="V128" s="88">
        <f>'Publication Table'!T128/'Publication Table (%)'!V$124</f>
        <v>3.0898876404494381E-2</v>
      </c>
      <c r="W128" s="88">
        <f>'Publication Table'!U128/'Publication Table (%)'!W$124</f>
        <v>3.1533042603153302E-2</v>
      </c>
      <c r="X128" s="88">
        <f>'Publication Table'!V128/'Publication Table (%)'!X$124</f>
        <v>2.7989047763918466E-2</v>
      </c>
      <c r="Y128" s="88">
        <f>'Publication Table'!W128/'Publication Table (%)'!Y$124</f>
        <v>4.2521994134897358E-2</v>
      </c>
      <c r="Z128" s="88">
        <f>'Publication Table'!X128/'Publication Table (%)'!Z$124</f>
        <v>4.0114613180515762E-2</v>
      </c>
      <c r="AA128" s="88">
        <f>'Publication Table'!Y128/'Publication Table (%)'!AA$124</f>
        <v>3.4833659491193734E-2</v>
      </c>
      <c r="AB128" s="88">
        <f>'Publication Table'!Z128/'Publication Table (%)'!AB$124</f>
        <v>3.0455153949129853E-2</v>
      </c>
      <c r="AC128" s="88">
        <f>'Publication Table'!AA128/'Publication Table (%)'!AC$124</f>
        <v>3.5238841033672669E-2</v>
      </c>
    </row>
    <row r="129" spans="2:29" ht="15" customHeight="1">
      <c r="B129" s="132" t="str">
        <f t="shared" si="10"/>
        <v>NHS GrampianOther reason %</v>
      </c>
      <c r="C129" s="135" t="str">
        <f t="shared" si="17"/>
        <v>NHS Grampian</v>
      </c>
      <c r="D129" s="165"/>
      <c r="E129" s="61" t="s">
        <v>121</v>
      </c>
      <c r="F129" s="88">
        <f>'Publication Table'!D130/'Publication Table (%)'!F$124</f>
        <v>2.1148036253776435E-3</v>
      </c>
      <c r="G129" s="88">
        <f>'Publication Table'!E130/'Publication Table (%)'!G$124</f>
        <v>4.9926578560939797E-3</v>
      </c>
      <c r="H129" s="88">
        <f>'Publication Table'!F130/'Publication Table (%)'!H$124</f>
        <v>1.0893944248638257E-2</v>
      </c>
      <c r="I129" s="88">
        <f>'Publication Table'!G130/'Publication Table (%)'!I$124</f>
        <v>2.5493945188017845E-3</v>
      </c>
      <c r="J129" s="88">
        <f>'Publication Table'!H130/'Publication Table (%)'!J$124</f>
        <v>6.9297981319674604E-3</v>
      </c>
      <c r="K129" s="88">
        <f>'Publication Table'!I130/'Publication Table (%)'!K$124</f>
        <v>4.6454010529575719E-3</v>
      </c>
      <c r="L129" s="88">
        <f>'Publication Table'!J130/'Publication Table (%)'!L$124</f>
        <v>3.8863976083707025E-3</v>
      </c>
      <c r="M129" s="88">
        <f>'Publication Table'!K130/'Publication Table (%)'!M$124</f>
        <v>2.6507620941020544E-3</v>
      </c>
      <c r="N129" s="88">
        <f>'Publication Table'!L130/'Publication Table (%)'!N$124</f>
        <v>2.2875816993464053E-3</v>
      </c>
      <c r="O129" s="88">
        <f>'Publication Table'!M130/'Publication Table (%)'!O$124</f>
        <v>2.4154589371980675E-3</v>
      </c>
      <c r="P129" s="88">
        <f>'Publication Table'!N130/'Publication Table (%)'!P$124</f>
        <v>2.8042624789680315E-3</v>
      </c>
      <c r="Q129" s="88">
        <f>'Publication Table'!O130/'Publication Table (%)'!Q$124</f>
        <v>6.8685607243209488E-3</v>
      </c>
      <c r="R129" s="88">
        <f>'Publication Table'!P130/'Publication Table (%)'!R$124</f>
        <v>3.564003564003564E-3</v>
      </c>
      <c r="S129" s="88">
        <f>'Publication Table'!Q130/'Publication Table (%)'!S$124</f>
        <v>3.5831591519856674E-3</v>
      </c>
      <c r="T129" s="88">
        <f>'Publication Table'!R130/'Publication Table (%)'!T$124</f>
        <v>3.6913990402362494E-3</v>
      </c>
      <c r="U129" s="88">
        <f>'Publication Table'!S130/'Publication Table (%)'!U$124</f>
        <v>2.1472392638036812E-3</v>
      </c>
      <c r="V129" s="88">
        <f>'Publication Table'!T130/'Publication Table (%)'!V$124</f>
        <v>4.0574282147315859E-3</v>
      </c>
      <c r="W129" s="88">
        <f>'Publication Table'!U130/'Publication Table (%)'!W$124</f>
        <v>4.3609527004360949E-3</v>
      </c>
      <c r="X129" s="88">
        <f>'Publication Table'!V130/'Publication Table (%)'!X$124</f>
        <v>9.1268634012777611E-4</v>
      </c>
      <c r="Y129" s="88">
        <f>'Publication Table'!W130/'Publication Table (%)'!Y$124</f>
        <v>2.9325513196480938E-3</v>
      </c>
      <c r="Z129" s="88">
        <f>'Publication Table'!X130/'Publication Table (%)'!Z$124</f>
        <v>2.0466639377814161E-3</v>
      </c>
      <c r="AA129" s="88">
        <f>'Publication Table'!Y130/'Publication Table (%)'!AA$124</f>
        <v>1.9569471624266144E-3</v>
      </c>
      <c r="AB129" s="88">
        <f>'Publication Table'!Z130/'Publication Table (%)'!AB$124</f>
        <v>2.6773761713520749E-3</v>
      </c>
      <c r="AC129" s="88">
        <f>'Publication Table'!AA130/'Publication Table (%)'!AC$124</f>
        <v>4.6985121378230231E-3</v>
      </c>
    </row>
    <row r="130" spans="2:29" ht="15" customHeight="1" collapsed="1">
      <c r="B130" s="132" t="str">
        <f t="shared" si="10"/>
        <v>NHS GrampianHospital Level</v>
      </c>
      <c r="C130" s="135" t="str">
        <f t="shared" si="17"/>
        <v>NHS Grampian</v>
      </c>
      <c r="D130" s="165"/>
      <c r="E130" s="66" t="s">
        <v>10</v>
      </c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</row>
    <row r="131" spans="2:29" ht="15" hidden="1" customHeight="1" outlineLevel="1" collapsed="1">
      <c r="B131" s="132" t="str">
        <f t="shared" si="10"/>
        <v>Aberdeen Maternity HospitalAberdeen Maternity Hospital</v>
      </c>
      <c r="C131" s="136" t="str">
        <f>E131</f>
        <v>Aberdeen Maternity Hospital</v>
      </c>
      <c r="D131" s="165" t="s">
        <v>34</v>
      </c>
      <c r="E131" s="72" t="s">
        <v>35</v>
      </c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</row>
    <row r="132" spans="2:29" ht="15" hidden="1" customHeight="1" outlineLevel="2">
      <c r="B132" s="132" t="str">
        <f t="shared" si="10"/>
        <v>Aberdeen Maternity HospitalTotal Number of scheduled elective operations in theatre system</v>
      </c>
      <c r="C132" s="135" t="str">
        <f t="shared" ref="C132:C137" si="18">C131</f>
        <v>Aberdeen Maternity Hospital</v>
      </c>
      <c r="D132" s="165"/>
      <c r="E132" s="58" t="s">
        <v>3</v>
      </c>
      <c r="F132" s="29">
        <f>'Publication Table'!D134</f>
        <v>84</v>
      </c>
      <c r="G132" s="29">
        <f>'Publication Table'!E134</f>
        <v>97</v>
      </c>
      <c r="H132" s="29">
        <f>'Publication Table'!F134</f>
        <v>83</v>
      </c>
      <c r="I132" s="29">
        <f>'Publication Table'!G134</f>
        <v>102</v>
      </c>
      <c r="J132" s="154">
        <f>'Publication Table'!H134</f>
        <v>91</v>
      </c>
      <c r="K132" s="29">
        <f>'Publication Table'!I134</f>
        <v>91</v>
      </c>
      <c r="L132" s="29">
        <f>'Publication Table'!J134</f>
        <v>81</v>
      </c>
      <c r="M132" s="29">
        <f>'Publication Table'!K134</f>
        <v>94</v>
      </c>
      <c r="N132" s="29">
        <f>'Publication Table'!L134</f>
        <v>84</v>
      </c>
      <c r="O132" s="29">
        <f>'Publication Table'!M134</f>
        <v>87</v>
      </c>
      <c r="P132" s="29">
        <f>'Publication Table'!N134</f>
        <v>82</v>
      </c>
      <c r="Q132" s="29">
        <f>'Publication Table'!O134</f>
        <v>69</v>
      </c>
      <c r="R132" s="29">
        <f>'Publication Table'!P134</f>
        <v>108</v>
      </c>
      <c r="S132" s="29">
        <f>'Publication Table'!Q134</f>
        <v>18</v>
      </c>
      <c r="T132" s="29">
        <f>'Publication Table'!R134</f>
        <v>16</v>
      </c>
      <c r="U132" s="29">
        <f>'Publication Table'!S134</f>
        <v>26</v>
      </c>
      <c r="V132" s="29">
        <f>'Publication Table'!T134</f>
        <v>24</v>
      </c>
      <c r="W132" s="29">
        <f>'Publication Table'!U134</f>
        <v>19</v>
      </c>
      <c r="X132" s="29">
        <f>'Publication Table'!V134</f>
        <v>21</v>
      </c>
      <c r="Y132" s="29">
        <f>'Publication Table'!W134</f>
        <v>19</v>
      </c>
      <c r="Z132" s="29">
        <f>'Publication Table'!X134</f>
        <v>16</v>
      </c>
      <c r="AA132" s="29">
        <f>'Publication Table'!Y134</f>
        <v>21</v>
      </c>
      <c r="AB132" s="29">
        <f>'Publication Table'!Z134</f>
        <v>26</v>
      </c>
      <c r="AC132" s="29">
        <f>'Publication Table'!AA134</f>
        <v>17</v>
      </c>
    </row>
    <row r="133" spans="2:29" ht="15" hidden="1" customHeight="1" outlineLevel="2">
      <c r="B133" s="132" t="str">
        <f t="shared" si="10"/>
        <v>Aberdeen Maternity HospitalPercent of total scheduled elective cancellations in theatre systems</v>
      </c>
      <c r="C133" s="135" t="str">
        <f t="shared" si="18"/>
        <v>Aberdeen Maternity Hospital</v>
      </c>
      <c r="D133" s="165"/>
      <c r="E133" s="59" t="s">
        <v>117</v>
      </c>
      <c r="F133" s="60">
        <f>'Publication Table'!D135/'Publication Table (%)'!F$132</f>
        <v>1.1904761904761904E-2</v>
      </c>
      <c r="G133" s="60">
        <f>'Publication Table'!E135/'Publication Table (%)'!G$132</f>
        <v>1.0309278350515464E-2</v>
      </c>
      <c r="H133" s="60">
        <f>'Publication Table'!F135/'Publication Table (%)'!H$132</f>
        <v>0</v>
      </c>
      <c r="I133" s="60">
        <f>'Publication Table'!G135/'Publication Table (%)'!I$132</f>
        <v>9.8039215686274508E-3</v>
      </c>
      <c r="J133" s="155">
        <f>'Publication Table'!H135/'Publication Table (%)'!J$132</f>
        <v>2.197802197802198E-2</v>
      </c>
      <c r="K133" s="60">
        <f>'Publication Table'!I135/'Publication Table (%)'!K$132</f>
        <v>2.197802197802198E-2</v>
      </c>
      <c r="L133" s="60">
        <f>'Publication Table'!J135/'Publication Table (%)'!L$132</f>
        <v>0</v>
      </c>
      <c r="M133" s="60">
        <f>'Publication Table'!K135/'Publication Table (%)'!M$132</f>
        <v>0</v>
      </c>
      <c r="N133" s="60">
        <f>'Publication Table'!L135/'Publication Table (%)'!N$132</f>
        <v>0</v>
      </c>
      <c r="O133" s="60">
        <f>'Publication Table'!M135/'Publication Table (%)'!O$132</f>
        <v>0</v>
      </c>
      <c r="P133" s="60">
        <f>'Publication Table'!N135/'Publication Table (%)'!P$132</f>
        <v>1.2195121951219513E-2</v>
      </c>
      <c r="Q133" s="60">
        <f>'Publication Table'!O135/'Publication Table (%)'!Q$132</f>
        <v>0</v>
      </c>
      <c r="R133" s="60">
        <f>'Publication Table'!P135/'Publication Table (%)'!R$132</f>
        <v>0</v>
      </c>
      <c r="S133" s="60">
        <f>'Publication Table'!Q135/'Publication Table (%)'!S$132</f>
        <v>0</v>
      </c>
      <c r="T133" s="60">
        <f>'Publication Table'!R135/'Publication Table (%)'!T$132</f>
        <v>0</v>
      </c>
      <c r="U133" s="60">
        <f>'Publication Table'!S135/'Publication Table (%)'!U$132</f>
        <v>0</v>
      </c>
      <c r="V133" s="60">
        <f>'Publication Table'!T135/'Publication Table (%)'!V$132</f>
        <v>0</v>
      </c>
      <c r="W133" s="60">
        <f>'Publication Table'!U135/'Publication Table (%)'!W$132</f>
        <v>0</v>
      </c>
      <c r="X133" s="60">
        <f>'Publication Table'!V135/'Publication Table (%)'!X$132</f>
        <v>0</v>
      </c>
      <c r="Y133" s="60">
        <f>'Publication Table'!W135/'Publication Table (%)'!Y$132</f>
        <v>0</v>
      </c>
      <c r="Z133" s="60">
        <f>'Publication Table'!X135/'Publication Table (%)'!Z$132</f>
        <v>0</v>
      </c>
      <c r="AA133" s="60">
        <f>'Publication Table'!Y135/'Publication Table (%)'!AA$132</f>
        <v>4.7619047619047616E-2</v>
      </c>
      <c r="AB133" s="60">
        <f>'Publication Table'!Z135/'Publication Table (%)'!AB$132</f>
        <v>0</v>
      </c>
      <c r="AC133" s="60">
        <f>'Publication Table'!AA135/'Publication Table (%)'!AC$132</f>
        <v>5.8823529411764705E-2</v>
      </c>
    </row>
    <row r="134" spans="2:29" ht="15" hidden="1" customHeight="1" outlineLevel="2">
      <c r="B134" s="132" t="str">
        <f t="shared" si="10"/>
        <v>Aberdeen Maternity HospitalCancellation based on clinical reason by hospital %</v>
      </c>
      <c r="C134" s="135" t="str">
        <f t="shared" si="18"/>
        <v>Aberdeen Maternity Hospital</v>
      </c>
      <c r="D134" s="165"/>
      <c r="E134" s="61" t="s">
        <v>118</v>
      </c>
      <c r="F134" s="60">
        <f>'Publication Table'!D136/'Publication Table (%)'!F$132</f>
        <v>0</v>
      </c>
      <c r="G134" s="60">
        <f>'Publication Table'!E136/'Publication Table (%)'!G$132</f>
        <v>0</v>
      </c>
      <c r="H134" s="60">
        <f>'Publication Table'!F136/'Publication Table (%)'!H$132</f>
        <v>0</v>
      </c>
      <c r="I134" s="60">
        <f>'Publication Table'!G136/'Publication Table (%)'!I$132</f>
        <v>9.8039215686274508E-3</v>
      </c>
      <c r="J134" s="155">
        <f>'Publication Table'!H136/'Publication Table (%)'!J$132</f>
        <v>0</v>
      </c>
      <c r="K134" s="60">
        <f>'Publication Table'!I136/'Publication Table (%)'!K$132</f>
        <v>0</v>
      </c>
      <c r="L134" s="60">
        <f>'Publication Table'!J136/'Publication Table (%)'!L$132</f>
        <v>0</v>
      </c>
      <c r="M134" s="60">
        <f>'Publication Table'!K136/'Publication Table (%)'!M$132</f>
        <v>0</v>
      </c>
      <c r="N134" s="60">
        <f>'Publication Table'!L136/'Publication Table (%)'!N$132</f>
        <v>0</v>
      </c>
      <c r="O134" s="60">
        <f>'Publication Table'!M136/'Publication Table (%)'!O$132</f>
        <v>0</v>
      </c>
      <c r="P134" s="60">
        <f>'Publication Table'!N136/'Publication Table (%)'!P$132</f>
        <v>0</v>
      </c>
      <c r="Q134" s="60">
        <f>'Publication Table'!O136/'Publication Table (%)'!Q$132</f>
        <v>0</v>
      </c>
      <c r="R134" s="60">
        <f>'Publication Table'!P136/'Publication Table (%)'!R$132</f>
        <v>0</v>
      </c>
      <c r="S134" s="60">
        <f>'Publication Table'!Q136/'Publication Table (%)'!S$132</f>
        <v>0</v>
      </c>
      <c r="T134" s="60">
        <f>'Publication Table'!R136/'Publication Table (%)'!T$132</f>
        <v>0</v>
      </c>
      <c r="U134" s="60">
        <f>'Publication Table'!S136/'Publication Table (%)'!U$132</f>
        <v>0</v>
      </c>
      <c r="V134" s="60">
        <f>'Publication Table'!T136/'Publication Table (%)'!V$132</f>
        <v>0</v>
      </c>
      <c r="W134" s="60">
        <f>'Publication Table'!U136/'Publication Table (%)'!W$132</f>
        <v>0</v>
      </c>
      <c r="X134" s="60">
        <f>'Publication Table'!V136/'Publication Table (%)'!X$132</f>
        <v>0</v>
      </c>
      <c r="Y134" s="60">
        <f>'Publication Table'!W136/'Publication Table (%)'!Y$132</f>
        <v>0</v>
      </c>
      <c r="Z134" s="60">
        <f>'Publication Table'!X136/'Publication Table (%)'!Z$132</f>
        <v>0</v>
      </c>
      <c r="AA134" s="60">
        <f>'Publication Table'!Y136/'Publication Table (%)'!AA$132</f>
        <v>4.7619047619047616E-2</v>
      </c>
      <c r="AB134" s="60">
        <f>'Publication Table'!Z136/'Publication Table (%)'!AB$132</f>
        <v>0</v>
      </c>
      <c r="AC134" s="60">
        <f>'Publication Table'!AA136/'Publication Table (%)'!AC$132</f>
        <v>0</v>
      </c>
    </row>
    <row r="135" spans="2:29" ht="15" hidden="1" customHeight="1" outlineLevel="2">
      <c r="B135" s="132" t="str">
        <f t="shared" si="10"/>
        <v>Aberdeen Maternity HospitalCancellation based on capacity or non-clinical reason by hospital %</v>
      </c>
      <c r="C135" s="135" t="str">
        <f t="shared" si="18"/>
        <v>Aberdeen Maternity Hospital</v>
      </c>
      <c r="D135" s="165"/>
      <c r="E135" s="61" t="s">
        <v>119</v>
      </c>
      <c r="F135" s="60">
        <f>'Publication Table'!D137/'Publication Table (%)'!F$132</f>
        <v>0</v>
      </c>
      <c r="G135" s="60">
        <f>'Publication Table'!E137/'Publication Table (%)'!G$132</f>
        <v>0</v>
      </c>
      <c r="H135" s="60">
        <f>'Publication Table'!F137/'Publication Table (%)'!H$132</f>
        <v>0</v>
      </c>
      <c r="I135" s="60">
        <f>'Publication Table'!G137/'Publication Table (%)'!I$132</f>
        <v>0</v>
      </c>
      <c r="J135" s="155">
        <f>'Publication Table'!H137/'Publication Table (%)'!J$132</f>
        <v>1.098901098901099E-2</v>
      </c>
      <c r="K135" s="60">
        <f>'Publication Table'!I137/'Publication Table (%)'!K$132</f>
        <v>0</v>
      </c>
      <c r="L135" s="60">
        <f>'Publication Table'!J137/'Publication Table (%)'!L$132</f>
        <v>0</v>
      </c>
      <c r="M135" s="60">
        <f>'Publication Table'!K137/'Publication Table (%)'!M$132</f>
        <v>0</v>
      </c>
      <c r="N135" s="60">
        <f>'Publication Table'!L137/'Publication Table (%)'!N$132</f>
        <v>0</v>
      </c>
      <c r="O135" s="60">
        <f>'Publication Table'!M137/'Publication Table (%)'!O$132</f>
        <v>0</v>
      </c>
      <c r="P135" s="60">
        <f>'Publication Table'!N137/'Publication Table (%)'!P$132</f>
        <v>0</v>
      </c>
      <c r="Q135" s="60">
        <f>'Publication Table'!O137/'Publication Table (%)'!Q$132</f>
        <v>0</v>
      </c>
      <c r="R135" s="60">
        <f>'Publication Table'!P137/'Publication Table (%)'!R$132</f>
        <v>0</v>
      </c>
      <c r="S135" s="60">
        <f>'Publication Table'!Q137/'Publication Table (%)'!S$132</f>
        <v>0</v>
      </c>
      <c r="T135" s="60">
        <f>'Publication Table'!R137/'Publication Table (%)'!T$132</f>
        <v>0</v>
      </c>
      <c r="U135" s="60">
        <f>'Publication Table'!S137/'Publication Table (%)'!U$132</f>
        <v>0</v>
      </c>
      <c r="V135" s="60">
        <f>'Publication Table'!T137/'Publication Table (%)'!V$132</f>
        <v>0</v>
      </c>
      <c r="W135" s="60">
        <f>'Publication Table'!U137/'Publication Table (%)'!W$132</f>
        <v>0</v>
      </c>
      <c r="X135" s="60">
        <f>'Publication Table'!V137/'Publication Table (%)'!X$132</f>
        <v>0</v>
      </c>
      <c r="Y135" s="60">
        <f>'Publication Table'!W137/'Publication Table (%)'!Y$132</f>
        <v>0</v>
      </c>
      <c r="Z135" s="60">
        <f>'Publication Table'!X137/'Publication Table (%)'!Z$132</f>
        <v>0</v>
      </c>
      <c r="AA135" s="60">
        <f>'Publication Table'!Y137/'Publication Table (%)'!AA$132</f>
        <v>0</v>
      </c>
      <c r="AB135" s="60">
        <f>'Publication Table'!Z137/'Publication Table (%)'!AB$132</f>
        <v>0</v>
      </c>
      <c r="AC135" s="60">
        <f>'Publication Table'!AA137/'Publication Table (%)'!AC$132</f>
        <v>0</v>
      </c>
    </row>
    <row r="136" spans="2:29" ht="15" hidden="1" customHeight="1" outlineLevel="2">
      <c r="B136" s="132" t="str">
        <f t="shared" si="10"/>
        <v>Aberdeen Maternity HospitalCancelled by Patient %</v>
      </c>
      <c r="C136" s="135" t="str">
        <f t="shared" si="18"/>
        <v>Aberdeen Maternity Hospital</v>
      </c>
      <c r="D136" s="165"/>
      <c r="E136" s="61" t="s">
        <v>120</v>
      </c>
      <c r="F136" s="60">
        <f>'Publication Table'!D138/'Publication Table (%)'!F$132</f>
        <v>1.1904761904761904E-2</v>
      </c>
      <c r="G136" s="60">
        <f>'Publication Table'!E138/'Publication Table (%)'!G$132</f>
        <v>0</v>
      </c>
      <c r="H136" s="60">
        <f>'Publication Table'!F138/'Publication Table (%)'!H$132</f>
        <v>0</v>
      </c>
      <c r="I136" s="60">
        <f>'Publication Table'!G138/'Publication Table (%)'!I$132</f>
        <v>0</v>
      </c>
      <c r="J136" s="155">
        <f>'Publication Table'!H138/'Publication Table (%)'!J$132</f>
        <v>0</v>
      </c>
      <c r="K136" s="60">
        <f>'Publication Table'!I138/'Publication Table (%)'!K$132</f>
        <v>1.098901098901099E-2</v>
      </c>
      <c r="L136" s="60">
        <f>'Publication Table'!J138/'Publication Table (%)'!L$132</f>
        <v>0</v>
      </c>
      <c r="M136" s="60">
        <f>'Publication Table'!K138/'Publication Table (%)'!M$132</f>
        <v>0</v>
      </c>
      <c r="N136" s="60">
        <f>'Publication Table'!L138/'Publication Table (%)'!N$132</f>
        <v>0</v>
      </c>
      <c r="O136" s="60">
        <f>'Publication Table'!M138/'Publication Table (%)'!O$132</f>
        <v>0</v>
      </c>
      <c r="P136" s="60">
        <f>'Publication Table'!N138/'Publication Table (%)'!P$132</f>
        <v>1.2195121951219513E-2</v>
      </c>
      <c r="Q136" s="60">
        <f>'Publication Table'!O138/'Publication Table (%)'!Q$132</f>
        <v>0</v>
      </c>
      <c r="R136" s="60">
        <f>'Publication Table'!P138/'Publication Table (%)'!R$132</f>
        <v>0</v>
      </c>
      <c r="S136" s="60">
        <f>'Publication Table'!Q138/'Publication Table (%)'!S$132</f>
        <v>0</v>
      </c>
      <c r="T136" s="60">
        <f>'Publication Table'!R138/'Publication Table (%)'!T$132</f>
        <v>0</v>
      </c>
      <c r="U136" s="60">
        <f>'Publication Table'!S138/'Publication Table (%)'!U$132</f>
        <v>0</v>
      </c>
      <c r="V136" s="60">
        <f>'Publication Table'!T138/'Publication Table (%)'!V$132</f>
        <v>0</v>
      </c>
      <c r="W136" s="60">
        <f>'Publication Table'!U138/'Publication Table (%)'!W$132</f>
        <v>0</v>
      </c>
      <c r="X136" s="60">
        <f>'Publication Table'!V138/'Publication Table (%)'!X$132</f>
        <v>0</v>
      </c>
      <c r="Y136" s="60">
        <f>'Publication Table'!W138/'Publication Table (%)'!Y$132</f>
        <v>0</v>
      </c>
      <c r="Z136" s="60">
        <f>'Publication Table'!X138/'Publication Table (%)'!Z$132</f>
        <v>0</v>
      </c>
      <c r="AA136" s="60">
        <f>'Publication Table'!Y138/'Publication Table (%)'!AA$132</f>
        <v>0</v>
      </c>
      <c r="AB136" s="60">
        <f>'Publication Table'!Z138/'Publication Table (%)'!AB$132</f>
        <v>0</v>
      </c>
      <c r="AC136" s="60">
        <f>'Publication Table'!AA138/'Publication Table (%)'!AC$132</f>
        <v>5.8823529411764705E-2</v>
      </c>
    </row>
    <row r="137" spans="2:29" ht="15" hidden="1" customHeight="1" outlineLevel="2">
      <c r="B137" s="132" t="str">
        <f t="shared" ref="B137:B200" si="19">CONCATENATE(C137,E137)</f>
        <v>Aberdeen Maternity HospitalOther reason %</v>
      </c>
      <c r="C137" s="135" t="str">
        <f t="shared" si="18"/>
        <v>Aberdeen Maternity Hospital</v>
      </c>
      <c r="D137" s="165"/>
      <c r="E137" s="61" t="s">
        <v>121</v>
      </c>
      <c r="F137" s="60">
        <f>'Publication Table'!D139/'Publication Table (%)'!F$132</f>
        <v>0</v>
      </c>
      <c r="G137" s="60">
        <f>'Publication Table'!E139/'Publication Table (%)'!G$132</f>
        <v>1.0309278350515464E-2</v>
      </c>
      <c r="H137" s="60">
        <f>'Publication Table'!F139/'Publication Table (%)'!H$132</f>
        <v>0</v>
      </c>
      <c r="I137" s="60">
        <f>'Publication Table'!G139/'Publication Table (%)'!I$132</f>
        <v>0</v>
      </c>
      <c r="J137" s="155">
        <f>'Publication Table'!H139/'Publication Table (%)'!J$132</f>
        <v>1.098901098901099E-2</v>
      </c>
      <c r="K137" s="60">
        <f>'Publication Table'!I139/'Publication Table (%)'!K$132</f>
        <v>1.098901098901099E-2</v>
      </c>
      <c r="L137" s="60">
        <f>'Publication Table'!J139/'Publication Table (%)'!L$132</f>
        <v>0</v>
      </c>
      <c r="M137" s="60">
        <f>'Publication Table'!K139/'Publication Table (%)'!M$132</f>
        <v>0</v>
      </c>
      <c r="N137" s="60">
        <f>'Publication Table'!L139/'Publication Table (%)'!N$132</f>
        <v>0</v>
      </c>
      <c r="O137" s="60">
        <f>'Publication Table'!M139/'Publication Table (%)'!O$132</f>
        <v>0</v>
      </c>
      <c r="P137" s="60">
        <f>'Publication Table'!N139/'Publication Table (%)'!P$132</f>
        <v>0</v>
      </c>
      <c r="Q137" s="60">
        <f>'Publication Table'!O139/'Publication Table (%)'!Q$132</f>
        <v>0</v>
      </c>
      <c r="R137" s="60">
        <f>'Publication Table'!P139/'Publication Table (%)'!R$132</f>
        <v>0</v>
      </c>
      <c r="S137" s="60">
        <f>'Publication Table'!Q139/'Publication Table (%)'!S$132</f>
        <v>0</v>
      </c>
      <c r="T137" s="60">
        <f>'Publication Table'!R139/'Publication Table (%)'!T$132</f>
        <v>0</v>
      </c>
      <c r="U137" s="60">
        <f>'Publication Table'!S139/'Publication Table (%)'!U$132</f>
        <v>0</v>
      </c>
      <c r="V137" s="60">
        <f>'Publication Table'!T139/'Publication Table (%)'!V$132</f>
        <v>0</v>
      </c>
      <c r="W137" s="60">
        <f>'Publication Table'!U139/'Publication Table (%)'!W$132</f>
        <v>0</v>
      </c>
      <c r="X137" s="60">
        <f>'Publication Table'!V139/'Publication Table (%)'!X$132</f>
        <v>0</v>
      </c>
      <c r="Y137" s="60">
        <f>'Publication Table'!W139/'Publication Table (%)'!Y$132</f>
        <v>0</v>
      </c>
      <c r="Z137" s="60">
        <f>'Publication Table'!X139/'Publication Table (%)'!Z$132</f>
        <v>0</v>
      </c>
      <c r="AA137" s="60">
        <f>'Publication Table'!Y139/'Publication Table (%)'!AA$132</f>
        <v>0</v>
      </c>
      <c r="AB137" s="60">
        <f>'Publication Table'!Z139/'Publication Table (%)'!AB$132</f>
        <v>0</v>
      </c>
      <c r="AC137" s="60">
        <f>'Publication Table'!AA139/'Publication Table (%)'!AC$132</f>
        <v>0</v>
      </c>
    </row>
    <row r="138" spans="2:29" ht="15" hidden="1" customHeight="1" outlineLevel="1" collapsed="1">
      <c r="B138" s="132" t="str">
        <f t="shared" si="19"/>
        <v>Aberdeen Royal InfirmaryAberdeen Royal Infirmary</v>
      </c>
      <c r="C138" s="135" t="str">
        <f>E138</f>
        <v>Aberdeen Royal Infirmary</v>
      </c>
      <c r="D138" s="165" t="s">
        <v>36</v>
      </c>
      <c r="E138" s="70" t="s">
        <v>37</v>
      </c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</row>
    <row r="139" spans="2:29" ht="15" hidden="1" customHeight="1" outlineLevel="2">
      <c r="B139" s="132" t="str">
        <f t="shared" si="19"/>
        <v>Aberdeen Royal InfirmaryTotal Number of scheduled elective operations in theatre system</v>
      </c>
      <c r="C139" s="135" t="str">
        <f t="shared" ref="C139:C144" si="20">C138</f>
        <v>Aberdeen Royal Infirmary</v>
      </c>
      <c r="D139" s="165"/>
      <c r="E139" s="58" t="s">
        <v>3</v>
      </c>
      <c r="F139" s="29">
        <f>'Publication Table'!D141</f>
        <v>1794</v>
      </c>
      <c r="G139" s="29">
        <f>'Publication Table'!E141</f>
        <v>1811</v>
      </c>
      <c r="H139" s="29">
        <f>'Publication Table'!F141</f>
        <v>1829</v>
      </c>
      <c r="I139" s="29">
        <f>'Publication Table'!G141</f>
        <v>1724</v>
      </c>
      <c r="J139" s="154">
        <f>'Publication Table'!H141</f>
        <v>1735</v>
      </c>
      <c r="K139" s="29">
        <f>'Publication Table'!I141</f>
        <v>1740</v>
      </c>
      <c r="L139" s="29">
        <f>'Publication Table'!J141</f>
        <v>1852</v>
      </c>
      <c r="M139" s="29">
        <f>'Publication Table'!K141</f>
        <v>1549</v>
      </c>
      <c r="N139" s="29">
        <f>'Publication Table'!L141</f>
        <v>1657</v>
      </c>
      <c r="O139" s="29">
        <f>'Publication Table'!M141</f>
        <v>1797</v>
      </c>
      <c r="P139" s="29">
        <f>'Publication Table'!N141</f>
        <v>1939</v>
      </c>
      <c r="Q139" s="29">
        <f>'Publication Table'!O141</f>
        <v>1792</v>
      </c>
      <c r="R139" s="29">
        <f>'Publication Table'!P141</f>
        <v>1792</v>
      </c>
      <c r="S139" s="29">
        <f>'Publication Table'!Q141</f>
        <v>1845</v>
      </c>
      <c r="T139" s="29">
        <f>'Publication Table'!R141</f>
        <v>1597</v>
      </c>
      <c r="U139" s="29">
        <f>'Publication Table'!S141</f>
        <v>1896</v>
      </c>
      <c r="V139" s="29">
        <f>'Publication Table'!T141</f>
        <v>1812</v>
      </c>
      <c r="W139" s="29">
        <f>'Publication Table'!U141</f>
        <v>1745</v>
      </c>
      <c r="X139" s="29">
        <f>'Publication Table'!V141</f>
        <v>1797</v>
      </c>
      <c r="Y139" s="29">
        <f>'Publication Table'!W141</f>
        <v>1487</v>
      </c>
      <c r="Z139" s="29">
        <f>'Publication Table'!X141</f>
        <v>1252</v>
      </c>
      <c r="AA139" s="29">
        <f>'Publication Table'!Y141</f>
        <v>1277</v>
      </c>
      <c r="AB139" s="29">
        <f>'Publication Table'!Z141</f>
        <v>1579</v>
      </c>
      <c r="AC139" s="29">
        <f>'Publication Table'!AA141</f>
        <v>1367</v>
      </c>
    </row>
    <row r="140" spans="2:29" ht="15" hidden="1" customHeight="1" outlineLevel="2">
      <c r="B140" s="132" t="str">
        <f t="shared" si="19"/>
        <v>Aberdeen Royal InfirmaryPercent of total scheduled elective cancellations in theatre systems</v>
      </c>
      <c r="C140" s="135" t="str">
        <f t="shared" si="20"/>
        <v>Aberdeen Royal Infirmary</v>
      </c>
      <c r="D140" s="165"/>
      <c r="E140" s="59" t="s">
        <v>117</v>
      </c>
      <c r="F140" s="60">
        <f>'Publication Table'!D142/'Publication Table (%)'!F$139</f>
        <v>9.5875139353400224E-2</v>
      </c>
      <c r="G140" s="60">
        <f>'Publication Table'!E142/'Publication Table (%)'!G$139</f>
        <v>9.9392600773053563E-2</v>
      </c>
      <c r="H140" s="60">
        <f>'Publication Table'!F142/'Publication Table (%)'!H$139</f>
        <v>0.11591033351558229</v>
      </c>
      <c r="I140" s="60">
        <f>'Publication Table'!G142/'Publication Table (%)'!I$139</f>
        <v>0.10266821345707657</v>
      </c>
      <c r="J140" s="155">
        <f>'Publication Table'!H142/'Publication Table (%)'!J$139</f>
        <v>9.3371757925072046E-2</v>
      </c>
      <c r="K140" s="60">
        <f>'Publication Table'!I142/'Publication Table (%)'!K$139</f>
        <v>8.3333333333333329E-2</v>
      </c>
      <c r="L140" s="60">
        <f>'Publication Table'!J142/'Publication Table (%)'!L$139</f>
        <v>9.0712742980561561E-2</v>
      </c>
      <c r="M140" s="60">
        <f>'Publication Table'!K142/'Publication Table (%)'!M$139</f>
        <v>9.360877985797289E-2</v>
      </c>
      <c r="N140" s="60">
        <f>'Publication Table'!L142/'Publication Table (%)'!N$139</f>
        <v>0.15027157513578757</v>
      </c>
      <c r="O140" s="60">
        <f>'Publication Table'!M142/'Publication Table (%)'!O$139</f>
        <v>0.11574846967167501</v>
      </c>
      <c r="P140" s="60">
        <f>'Publication Table'!N142/'Publication Table (%)'!P$139</f>
        <v>0.11088189788550799</v>
      </c>
      <c r="Q140" s="60">
        <f>'Publication Table'!O142/'Publication Table (%)'!Q$139</f>
        <v>0.10491071428571429</v>
      </c>
      <c r="R140" s="60">
        <f>'Publication Table'!P142/'Publication Table (%)'!R$139</f>
        <v>9.0959821428571425E-2</v>
      </c>
      <c r="S140" s="60">
        <f>'Publication Table'!Q142/'Publication Table (%)'!S$139</f>
        <v>9.7018970189701903E-2</v>
      </c>
      <c r="T140" s="60">
        <f>'Publication Table'!R142/'Publication Table (%)'!T$139</f>
        <v>9.8309329993738259E-2</v>
      </c>
      <c r="U140" s="60">
        <f>'Publication Table'!S142/'Publication Table (%)'!U$139</f>
        <v>9.7573839662447259E-2</v>
      </c>
      <c r="V140" s="60">
        <f>'Publication Table'!T142/'Publication Table (%)'!V$139</f>
        <v>0.1020971302428256</v>
      </c>
      <c r="W140" s="60">
        <f>'Publication Table'!U142/'Publication Table (%)'!W$139</f>
        <v>0.10659025787965616</v>
      </c>
      <c r="X140" s="60">
        <f>'Publication Table'!V142/'Publication Table (%)'!X$139</f>
        <v>0.10406232609905398</v>
      </c>
      <c r="Y140" s="60">
        <f>'Publication Table'!W142/'Publication Table (%)'!Y$139</f>
        <v>0.10221923335574983</v>
      </c>
      <c r="Z140" s="60">
        <f>'Publication Table'!X142/'Publication Table (%)'!Z$139</f>
        <v>0.13578274760383385</v>
      </c>
      <c r="AA140" s="60">
        <f>'Publication Table'!Y142/'Publication Table (%)'!AA$139</f>
        <v>0.11041503523884104</v>
      </c>
      <c r="AB140" s="60">
        <f>'Publication Table'!Z142/'Publication Table (%)'!AB$139</f>
        <v>9.7530082330588977E-2</v>
      </c>
      <c r="AC140" s="60">
        <f>'Publication Table'!AA142/'Publication Table (%)'!AC$139</f>
        <v>0.11704462326261887</v>
      </c>
    </row>
    <row r="141" spans="2:29" ht="15" hidden="1" customHeight="1" outlineLevel="2">
      <c r="B141" s="132" t="str">
        <f t="shared" si="19"/>
        <v>Aberdeen Royal InfirmaryCancellation based on clinical reason by hospital %</v>
      </c>
      <c r="C141" s="135" t="str">
        <f t="shared" si="20"/>
        <v>Aberdeen Royal Infirmary</v>
      </c>
      <c r="D141" s="165"/>
      <c r="E141" s="61" t="s">
        <v>118</v>
      </c>
      <c r="F141" s="60">
        <f>'Publication Table'!D143/'Publication Table (%)'!F$139</f>
        <v>2.6198439241917504E-2</v>
      </c>
      <c r="G141" s="60">
        <f>'Publication Table'!E143/'Publication Table (%)'!G$139</f>
        <v>3.0922142462727776E-2</v>
      </c>
      <c r="H141" s="60">
        <f>'Publication Table'!F143/'Publication Table (%)'!H$139</f>
        <v>2.9524330235101148E-2</v>
      </c>
      <c r="I141" s="60">
        <f>'Publication Table'!G143/'Publication Table (%)'!I$139</f>
        <v>3.0742459396751739E-2</v>
      </c>
      <c r="J141" s="155">
        <f>'Publication Table'!H143/'Publication Table (%)'!J$139</f>
        <v>3.0547550432276659E-2</v>
      </c>
      <c r="K141" s="60">
        <f>'Publication Table'!I143/'Publication Table (%)'!K$139</f>
        <v>2.5862068965517241E-2</v>
      </c>
      <c r="L141" s="60">
        <f>'Publication Table'!J143/'Publication Table (%)'!L$139</f>
        <v>3.0237580993520519E-2</v>
      </c>
      <c r="M141" s="60">
        <f>'Publication Table'!K143/'Publication Table (%)'!M$139</f>
        <v>2.4531956100710135E-2</v>
      </c>
      <c r="N141" s="60">
        <f>'Publication Table'!L143/'Publication Table (%)'!N$139</f>
        <v>2.9571514785757393E-2</v>
      </c>
      <c r="O141" s="60">
        <f>'Publication Table'!M143/'Publication Table (%)'!O$139</f>
        <v>2.6711185308848081E-2</v>
      </c>
      <c r="P141" s="60">
        <f>'Publication Table'!N143/'Publication Table (%)'!P$139</f>
        <v>2.8365136668385766E-2</v>
      </c>
      <c r="Q141" s="60">
        <f>'Publication Table'!O143/'Publication Table (%)'!Q$139</f>
        <v>3.4040178571428568E-2</v>
      </c>
      <c r="R141" s="60">
        <f>'Publication Table'!P143/'Publication Table (%)'!R$139</f>
        <v>3.0133928571428572E-2</v>
      </c>
      <c r="S141" s="60">
        <f>'Publication Table'!Q143/'Publication Table (%)'!S$139</f>
        <v>3.1978319783197831E-2</v>
      </c>
      <c r="T141" s="60">
        <f>'Publication Table'!R143/'Publication Table (%)'!T$139</f>
        <v>2.8177833437695678E-2</v>
      </c>
      <c r="U141" s="60">
        <f>'Publication Table'!S143/'Publication Table (%)'!U$139</f>
        <v>2.8481012658227847E-2</v>
      </c>
      <c r="V141" s="60">
        <f>'Publication Table'!T143/'Publication Table (%)'!V$139</f>
        <v>2.6490066225165563E-2</v>
      </c>
      <c r="W141" s="60">
        <f>'Publication Table'!U143/'Publication Table (%)'!W$139</f>
        <v>3.2091690544412604E-2</v>
      </c>
      <c r="X141" s="60">
        <f>'Publication Table'!V143/'Publication Table (%)'!X$139</f>
        <v>2.4485253199777408E-2</v>
      </c>
      <c r="Y141" s="60">
        <f>'Publication Table'!W143/'Publication Table (%)'!Y$139</f>
        <v>2.0847343644922665E-2</v>
      </c>
      <c r="Z141" s="60">
        <f>'Publication Table'!X143/'Publication Table (%)'!Z$139</f>
        <v>3.5942492012779555E-2</v>
      </c>
      <c r="AA141" s="60">
        <f>'Publication Table'!Y143/'Publication Table (%)'!AA$139</f>
        <v>2.8191072826938137E-2</v>
      </c>
      <c r="AB141" s="60">
        <f>'Publication Table'!Z143/'Publication Table (%)'!AB$139</f>
        <v>3.6732108929702342E-2</v>
      </c>
      <c r="AC141" s="60">
        <f>'Publication Table'!AA143/'Publication Table (%)'!AC$139</f>
        <v>3.9502560351133871E-2</v>
      </c>
    </row>
    <row r="142" spans="2:29" ht="15" hidden="1" customHeight="1" outlineLevel="2">
      <c r="B142" s="132" t="str">
        <f t="shared" si="19"/>
        <v>Aberdeen Royal InfirmaryCancellation based on capacity or non-clinical reason by hospital %</v>
      </c>
      <c r="C142" s="135" t="str">
        <f t="shared" si="20"/>
        <v>Aberdeen Royal Infirmary</v>
      </c>
      <c r="D142" s="165"/>
      <c r="E142" s="61" t="s">
        <v>119</v>
      </c>
      <c r="F142" s="60">
        <f>'Publication Table'!D144/'Publication Table (%)'!F$139</f>
        <v>3.177257525083612E-2</v>
      </c>
      <c r="G142" s="60">
        <f>'Publication Table'!E144/'Publication Table (%)'!G$139</f>
        <v>2.3743787962451683E-2</v>
      </c>
      <c r="H142" s="60">
        <f>'Publication Table'!F144/'Publication Table (%)'!H$139</f>
        <v>2.1869874248223072E-2</v>
      </c>
      <c r="I142" s="60">
        <f>'Publication Table'!G144/'Publication Table (%)'!I$139</f>
        <v>2.5522041763341066E-2</v>
      </c>
      <c r="J142" s="155">
        <f>'Publication Table'!H144/'Publication Table (%)'!J$139</f>
        <v>2.6512968299711816E-2</v>
      </c>
      <c r="K142" s="60">
        <f>'Publication Table'!I144/'Publication Table (%)'!K$139</f>
        <v>2.0689655172413793E-2</v>
      </c>
      <c r="L142" s="60">
        <f>'Publication Table'!J144/'Publication Table (%)'!L$139</f>
        <v>2.267818574514039E-2</v>
      </c>
      <c r="M142" s="60">
        <f>'Publication Table'!K144/'Publication Table (%)'!M$139</f>
        <v>2.9051000645577793E-2</v>
      </c>
      <c r="N142" s="60">
        <f>'Publication Table'!L144/'Publication Table (%)'!N$139</f>
        <v>7.4230537115268558E-2</v>
      </c>
      <c r="O142" s="60">
        <f>'Publication Table'!M144/'Publication Table (%)'!O$139</f>
        <v>4.3962159154145801E-2</v>
      </c>
      <c r="P142" s="60">
        <f>'Publication Table'!N144/'Publication Table (%)'!P$139</f>
        <v>3.8679731820526045E-2</v>
      </c>
      <c r="Q142" s="60">
        <f>'Publication Table'!O144/'Publication Table (%)'!Q$139</f>
        <v>1.7857142857142856E-2</v>
      </c>
      <c r="R142" s="60">
        <f>'Publication Table'!P144/'Publication Table (%)'!R$139</f>
        <v>1.4508928571428572E-2</v>
      </c>
      <c r="S142" s="60">
        <f>'Publication Table'!Q144/'Publication Table (%)'!S$139</f>
        <v>2.2764227642276424E-2</v>
      </c>
      <c r="T142" s="60">
        <f>'Publication Table'!R144/'Publication Table (%)'!T$139</f>
        <v>2.0037570444583593E-2</v>
      </c>
      <c r="U142" s="60">
        <f>'Publication Table'!S144/'Publication Table (%)'!U$139</f>
        <v>2.4261603375527425E-2</v>
      </c>
      <c r="V142" s="60">
        <f>'Publication Table'!T144/'Publication Table (%)'!V$139</f>
        <v>3.7527593818984545E-2</v>
      </c>
      <c r="W142" s="60">
        <f>'Publication Table'!U144/'Publication Table (%)'!W$139</f>
        <v>3.7822349570200572E-2</v>
      </c>
      <c r="X142" s="60">
        <f>'Publication Table'!V144/'Publication Table (%)'!X$139</f>
        <v>4.9526989426822481E-2</v>
      </c>
      <c r="Y142" s="60">
        <f>'Publication Table'!W144/'Publication Table (%)'!Y$139</f>
        <v>3.9004707464694012E-2</v>
      </c>
      <c r="Z142" s="60">
        <f>'Publication Table'!X144/'Publication Table (%)'!Z$139</f>
        <v>5.9904153354632589E-2</v>
      </c>
      <c r="AA142" s="60">
        <f>'Publication Table'!Y144/'Publication Table (%)'!AA$139</f>
        <v>4.698512137823023E-2</v>
      </c>
      <c r="AB142" s="60">
        <f>'Publication Table'!Z144/'Publication Table (%)'!AB$139</f>
        <v>2.7865737808739709E-2</v>
      </c>
      <c r="AC142" s="60">
        <f>'Publication Table'!AA144/'Publication Table (%)'!AC$139</f>
        <v>3.5844915874177027E-2</v>
      </c>
    </row>
    <row r="143" spans="2:29" ht="15" hidden="1" customHeight="1" outlineLevel="2">
      <c r="B143" s="132" t="str">
        <f t="shared" si="19"/>
        <v>Aberdeen Royal InfirmaryCancelled by Patient %</v>
      </c>
      <c r="C143" s="135" t="str">
        <f t="shared" si="20"/>
        <v>Aberdeen Royal Infirmary</v>
      </c>
      <c r="D143" s="165"/>
      <c r="E143" s="61" t="s">
        <v>120</v>
      </c>
      <c r="F143" s="60">
        <f>'Publication Table'!D145/'Publication Table (%)'!F$139</f>
        <v>3.6231884057971016E-2</v>
      </c>
      <c r="G143" s="60">
        <f>'Publication Table'!E145/'Publication Table (%)'!G$139</f>
        <v>4.1965764770844835E-2</v>
      </c>
      <c r="H143" s="60">
        <f>'Publication Table'!F145/'Publication Table (%)'!H$139</f>
        <v>4.8113723346090757E-2</v>
      </c>
      <c r="I143" s="60">
        <f>'Publication Table'!G145/'Publication Table (%)'!I$139</f>
        <v>4.4663573085846869E-2</v>
      </c>
      <c r="J143" s="155">
        <f>'Publication Table'!H145/'Publication Table (%)'!J$139</f>
        <v>2.7665706051873198E-2</v>
      </c>
      <c r="K143" s="60">
        <f>'Publication Table'!I145/'Publication Table (%)'!K$139</f>
        <v>2.9310344827586206E-2</v>
      </c>
      <c r="L143" s="60">
        <f>'Publication Table'!J145/'Publication Table (%)'!L$139</f>
        <v>3.1857451403887689E-2</v>
      </c>
      <c r="M143" s="60">
        <f>'Publication Table'!K145/'Publication Table (%)'!M$139</f>
        <v>3.8089089735313109E-2</v>
      </c>
      <c r="N143" s="60">
        <f>'Publication Table'!L145/'Publication Table (%)'!N$139</f>
        <v>4.284852142426071E-2</v>
      </c>
      <c r="O143" s="60">
        <f>'Publication Table'!M145/'Publication Table (%)'!O$139</f>
        <v>4.1736227045075125E-2</v>
      </c>
      <c r="P143" s="60">
        <f>'Publication Table'!N145/'Publication Table (%)'!P$139</f>
        <v>4.1774110366168127E-2</v>
      </c>
      <c r="Q143" s="60">
        <f>'Publication Table'!O145/'Publication Table (%)'!Q$139</f>
        <v>4.1852678571428568E-2</v>
      </c>
      <c r="R143" s="60">
        <f>'Publication Table'!P145/'Publication Table (%)'!R$139</f>
        <v>4.1294642857142856E-2</v>
      </c>
      <c r="S143" s="60">
        <f>'Publication Table'!Q145/'Publication Table (%)'!S$139</f>
        <v>3.7398373983739838E-2</v>
      </c>
      <c r="T143" s="60">
        <f>'Publication Table'!R145/'Publication Table (%)'!T$139</f>
        <v>4.4458359423919847E-2</v>
      </c>
      <c r="U143" s="60">
        <f>'Publication Table'!S145/'Publication Table (%)'!U$139</f>
        <v>4.2194092827004218E-2</v>
      </c>
      <c r="V143" s="60">
        <f>'Publication Table'!T145/'Publication Table (%)'!V$139</f>
        <v>3.3112582781456956E-2</v>
      </c>
      <c r="W143" s="60">
        <f>'Publication Table'!U145/'Publication Table (%)'!W$139</f>
        <v>3.2664756446991405E-2</v>
      </c>
      <c r="X143" s="60">
        <f>'Publication Table'!V145/'Publication Table (%)'!X$139</f>
        <v>2.9493600445186421E-2</v>
      </c>
      <c r="Y143" s="60">
        <f>'Publication Table'!W145/'Publication Table (%)'!Y$139</f>
        <v>3.765971755211836E-2</v>
      </c>
      <c r="Z143" s="60">
        <f>'Publication Table'!X145/'Publication Table (%)'!Z$139</f>
        <v>3.5942492012779555E-2</v>
      </c>
      <c r="AA143" s="60">
        <f>'Publication Table'!Y145/'Publication Table (%)'!AA$139</f>
        <v>3.2106499608457323E-2</v>
      </c>
      <c r="AB143" s="60">
        <f>'Publication Table'!Z145/'Publication Table (%)'!AB$139</f>
        <v>2.9765674477517417E-2</v>
      </c>
      <c r="AC143" s="60">
        <f>'Publication Table'!AA145/'Publication Table (%)'!AC$139</f>
        <v>3.5844915874177027E-2</v>
      </c>
    </row>
    <row r="144" spans="2:29" ht="15" hidden="1" customHeight="1" outlineLevel="2">
      <c r="B144" s="132" t="str">
        <f t="shared" si="19"/>
        <v>Aberdeen Royal InfirmaryOther reason %</v>
      </c>
      <c r="C144" s="135" t="str">
        <f t="shared" si="20"/>
        <v>Aberdeen Royal Infirmary</v>
      </c>
      <c r="D144" s="165"/>
      <c r="E144" s="61" t="s">
        <v>121</v>
      </c>
      <c r="F144" s="60">
        <f>'Publication Table'!D146/'Publication Table (%)'!F$139</f>
        <v>1.6722408026755853E-3</v>
      </c>
      <c r="G144" s="60">
        <f>'Publication Table'!E146/'Publication Table (%)'!G$139</f>
        <v>2.7609055770292656E-3</v>
      </c>
      <c r="H144" s="60">
        <f>'Publication Table'!F146/'Publication Table (%)'!H$139</f>
        <v>1.6402405686167305E-2</v>
      </c>
      <c r="I144" s="60">
        <f>'Publication Table'!G146/'Publication Table (%)'!I$139</f>
        <v>1.7401392111368909E-3</v>
      </c>
      <c r="J144" s="155">
        <f>'Publication Table'!H146/'Publication Table (%)'!J$139</f>
        <v>8.6455331412103754E-3</v>
      </c>
      <c r="K144" s="60">
        <f>'Publication Table'!I146/'Publication Table (%)'!K$139</f>
        <v>7.4712643678160919E-3</v>
      </c>
      <c r="L144" s="60">
        <f>'Publication Table'!J146/'Publication Table (%)'!L$139</f>
        <v>5.9395248380129592E-3</v>
      </c>
      <c r="M144" s="60">
        <f>'Publication Table'!K146/'Publication Table (%)'!M$139</f>
        <v>1.9367333763718529E-3</v>
      </c>
      <c r="N144" s="60">
        <f>'Publication Table'!L146/'Publication Table (%)'!N$139</f>
        <v>3.6210018105009051E-3</v>
      </c>
      <c r="O144" s="60">
        <f>'Publication Table'!M146/'Publication Table (%)'!O$139</f>
        <v>3.3388981636060101E-3</v>
      </c>
      <c r="P144" s="60">
        <f>'Publication Table'!N146/'Publication Table (%)'!P$139</f>
        <v>2.0629190304280558E-3</v>
      </c>
      <c r="Q144" s="60">
        <f>'Publication Table'!O146/'Publication Table (%)'!Q$139</f>
        <v>1.1160714285714286E-2</v>
      </c>
      <c r="R144" s="60">
        <f>'Publication Table'!P146/'Publication Table (%)'!R$139</f>
        <v>5.0223214285714289E-3</v>
      </c>
      <c r="S144" s="60">
        <f>'Publication Table'!Q146/'Publication Table (%)'!S$139</f>
        <v>4.8780487804878049E-3</v>
      </c>
      <c r="T144" s="60">
        <f>'Publication Table'!R146/'Publication Table (%)'!T$139</f>
        <v>5.6355666875391357E-3</v>
      </c>
      <c r="U144" s="60">
        <f>'Publication Table'!S146/'Publication Table (%)'!U$139</f>
        <v>2.6371308016877636E-3</v>
      </c>
      <c r="V144" s="60">
        <f>'Publication Table'!T146/'Publication Table (%)'!V$139</f>
        <v>4.9668874172185433E-3</v>
      </c>
      <c r="W144" s="60">
        <f>'Publication Table'!U146/'Publication Table (%)'!W$139</f>
        <v>4.0114613180515755E-3</v>
      </c>
      <c r="X144" s="60">
        <f>'Publication Table'!V146/'Publication Table (%)'!X$139</f>
        <v>5.5648302726766835E-4</v>
      </c>
      <c r="Y144" s="60">
        <f>'Publication Table'!W146/'Publication Table (%)'!Y$139</f>
        <v>4.707464694014795E-3</v>
      </c>
      <c r="Z144" s="60">
        <f>'Publication Table'!X146/'Publication Table (%)'!Z$139</f>
        <v>3.9936102236421724E-3</v>
      </c>
      <c r="AA144" s="60">
        <f>'Publication Table'!Y146/'Publication Table (%)'!AA$139</f>
        <v>3.1323414252153485E-3</v>
      </c>
      <c r="AB144" s="60">
        <f>'Publication Table'!Z146/'Publication Table (%)'!AB$139</f>
        <v>3.1665611146295125E-3</v>
      </c>
      <c r="AC144" s="60">
        <f>'Publication Table'!AA146/'Publication Table (%)'!AC$139</f>
        <v>5.8522311631309439E-3</v>
      </c>
    </row>
    <row r="145" spans="2:29" ht="15" hidden="1" customHeight="1" outlineLevel="1" collapsed="1">
      <c r="B145" s="132" t="str">
        <f t="shared" si="19"/>
        <v>Dr Gray's HospitalDr Gray's Hospital</v>
      </c>
      <c r="C145" s="135" t="str">
        <f>E145</f>
        <v>Dr Gray's Hospital</v>
      </c>
      <c r="D145" s="165" t="s">
        <v>38</v>
      </c>
      <c r="E145" s="65" t="s">
        <v>39</v>
      </c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</row>
    <row r="146" spans="2:29" ht="15" hidden="1" customHeight="1" outlineLevel="2">
      <c r="B146" s="132" t="str">
        <f t="shared" si="19"/>
        <v>Dr Gray's HospitalTotal Number of scheduled elective operations in theatre system</v>
      </c>
      <c r="C146" s="135" t="str">
        <f t="shared" ref="C146:C151" si="21">C145</f>
        <v>Dr Gray's Hospital</v>
      </c>
      <c r="D146" s="165"/>
      <c r="E146" s="58" t="s">
        <v>3</v>
      </c>
      <c r="F146" s="29">
        <f>'Publication Table'!D148</f>
        <v>697</v>
      </c>
      <c r="G146" s="29">
        <f>'Publication Table'!E148</f>
        <v>746</v>
      </c>
      <c r="H146" s="29">
        <f>'Publication Table'!F148</f>
        <v>544</v>
      </c>
      <c r="I146" s="29">
        <f>'Publication Table'!G148</f>
        <v>545</v>
      </c>
      <c r="J146" s="154">
        <f>'Publication Table'!H148</f>
        <v>664</v>
      </c>
      <c r="K146" s="29">
        <f>'Publication Table'!I148</f>
        <v>614</v>
      </c>
      <c r="L146" s="29">
        <f>'Publication Table'!J148</f>
        <v>602</v>
      </c>
      <c r="M146" s="29">
        <f>'Publication Table'!K148</f>
        <v>627</v>
      </c>
      <c r="N146" s="29">
        <f>'Publication Table'!L148</f>
        <v>561</v>
      </c>
      <c r="O146" s="29">
        <f>'Publication Table'!M148</f>
        <v>629</v>
      </c>
      <c r="P146" s="29">
        <f>'Publication Table'!N148</f>
        <v>738</v>
      </c>
      <c r="Q146" s="29">
        <f>'Publication Table'!O148</f>
        <v>608</v>
      </c>
      <c r="R146" s="29">
        <f>'Publication Table'!P148</f>
        <v>652</v>
      </c>
      <c r="S146" s="29">
        <f>'Publication Table'!Q148</f>
        <v>705</v>
      </c>
      <c r="T146" s="29">
        <f>'Publication Table'!R148</f>
        <v>467</v>
      </c>
      <c r="U146" s="29">
        <f>'Publication Table'!S148</f>
        <v>551</v>
      </c>
      <c r="V146" s="29">
        <f>'Publication Table'!T148</f>
        <v>596</v>
      </c>
      <c r="W146" s="29">
        <f>'Publication Table'!U148</f>
        <v>493</v>
      </c>
      <c r="X146" s="29">
        <f>'Publication Table'!V148</f>
        <v>673</v>
      </c>
      <c r="Y146" s="29">
        <f>'Publication Table'!W148</f>
        <v>571</v>
      </c>
      <c r="Z146" s="29">
        <f>'Publication Table'!X148</f>
        <v>548</v>
      </c>
      <c r="AA146" s="29">
        <f>'Publication Table'!Y148</f>
        <v>591</v>
      </c>
      <c r="AB146" s="29">
        <f>'Publication Table'!Z148</f>
        <v>642</v>
      </c>
      <c r="AC146" s="29">
        <f>'Publication Table'!AA148</f>
        <v>544</v>
      </c>
    </row>
    <row r="147" spans="2:29" ht="15" hidden="1" customHeight="1" outlineLevel="2">
      <c r="B147" s="132" t="str">
        <f t="shared" si="19"/>
        <v>Dr Gray's HospitalPercent of total scheduled elective cancellations in theatre systems</v>
      </c>
      <c r="C147" s="135" t="str">
        <f t="shared" si="21"/>
        <v>Dr Gray's Hospital</v>
      </c>
      <c r="D147" s="165"/>
      <c r="E147" s="59" t="s">
        <v>117</v>
      </c>
      <c r="F147" s="60">
        <f>'Publication Table'!D149/'Publication Table (%)'!F$146</f>
        <v>6.3127690100430414E-2</v>
      </c>
      <c r="G147" s="60">
        <f>'Publication Table'!E149/'Publication Table (%)'!G$146</f>
        <v>7.5067024128686322E-2</v>
      </c>
      <c r="H147" s="60">
        <f>'Publication Table'!F149/'Publication Table (%)'!H$146</f>
        <v>8.639705882352941E-2</v>
      </c>
      <c r="I147" s="60">
        <f>'Publication Table'!G149/'Publication Table (%)'!I$146</f>
        <v>6.7889908256880738E-2</v>
      </c>
      <c r="J147" s="155">
        <f>'Publication Table'!H149/'Publication Table (%)'!J$146</f>
        <v>6.4759036144578314E-2</v>
      </c>
      <c r="K147" s="60">
        <f>'Publication Table'!I149/'Publication Table (%)'!K$146</f>
        <v>7.9804560260586313E-2</v>
      </c>
      <c r="L147" s="60">
        <f>'Publication Table'!J149/'Publication Table (%)'!L$146</f>
        <v>7.1428571428571425E-2</v>
      </c>
      <c r="M147" s="60">
        <f>'Publication Table'!K149/'Publication Table (%)'!M$146</f>
        <v>6.3795853269537475E-2</v>
      </c>
      <c r="N147" s="60">
        <f>'Publication Table'!L149/'Publication Table (%)'!N$146</f>
        <v>7.3083778966131913E-2</v>
      </c>
      <c r="O147" s="60">
        <f>'Publication Table'!M149/'Publication Table (%)'!O$146</f>
        <v>9.5389507154213043E-2</v>
      </c>
      <c r="P147" s="60">
        <f>'Publication Table'!N149/'Publication Table (%)'!P$146</f>
        <v>7.7235772357723581E-2</v>
      </c>
      <c r="Q147" s="60">
        <f>'Publication Table'!O149/'Publication Table (%)'!Q$146</f>
        <v>5.7565789473684209E-2</v>
      </c>
      <c r="R147" s="60">
        <f>'Publication Table'!P149/'Publication Table (%)'!R$146</f>
        <v>9.9693251533742325E-2</v>
      </c>
      <c r="S147" s="60">
        <f>'Publication Table'!Q149/'Publication Table (%)'!S$146</f>
        <v>7.5177304964539005E-2</v>
      </c>
      <c r="T147" s="60">
        <f>'Publication Table'!R149/'Publication Table (%)'!T$146</f>
        <v>8.3511777301927201E-2</v>
      </c>
      <c r="U147" s="60">
        <f>'Publication Table'!S149/'Publication Table (%)'!U$146</f>
        <v>6.7150635208711437E-2</v>
      </c>
      <c r="V147" s="60">
        <f>'Publication Table'!T149/'Publication Table (%)'!V$146</f>
        <v>6.2080536912751678E-2</v>
      </c>
      <c r="W147" s="60">
        <f>'Publication Table'!U149/'Publication Table (%)'!W$146</f>
        <v>5.8823529411764705E-2</v>
      </c>
      <c r="X147" s="60">
        <f>'Publication Table'!V149/'Publication Table (%)'!X$146</f>
        <v>4.9034175334323922E-2</v>
      </c>
      <c r="Y147" s="60">
        <f>'Publication Table'!W149/'Publication Table (%)'!Y$146</f>
        <v>9.982486865148861E-2</v>
      </c>
      <c r="Z147" s="60">
        <f>'Publication Table'!X149/'Publication Table (%)'!Z$146</f>
        <v>7.6642335766423361E-2</v>
      </c>
      <c r="AA147" s="60">
        <f>'Publication Table'!Y149/'Publication Table (%)'!AA$146</f>
        <v>9.3062605752961089E-2</v>
      </c>
      <c r="AB147" s="60">
        <f>'Publication Table'!Z149/'Publication Table (%)'!AB$146</f>
        <v>7.3208722741433016E-2</v>
      </c>
      <c r="AC147" s="60">
        <f>'Publication Table'!AA149/'Publication Table (%)'!AC$146</f>
        <v>6.8014705882352935E-2</v>
      </c>
    </row>
    <row r="148" spans="2:29" ht="15" hidden="1" customHeight="1" outlineLevel="2">
      <c r="B148" s="132" t="str">
        <f t="shared" si="19"/>
        <v>Dr Gray's HospitalCancellation based on clinical reason by hospital %</v>
      </c>
      <c r="C148" s="135" t="str">
        <f t="shared" si="21"/>
        <v>Dr Gray's Hospital</v>
      </c>
      <c r="D148" s="165"/>
      <c r="E148" s="61" t="s">
        <v>118</v>
      </c>
      <c r="F148" s="60">
        <f>'Publication Table'!D150/'Publication Table (%)'!F$146</f>
        <v>1.5781922525107604E-2</v>
      </c>
      <c r="G148" s="60">
        <f>'Publication Table'!E150/'Publication Table (%)'!G$146</f>
        <v>2.5469168900804289E-2</v>
      </c>
      <c r="H148" s="60">
        <f>'Publication Table'!F150/'Publication Table (%)'!H$146</f>
        <v>2.9411764705882353E-2</v>
      </c>
      <c r="I148" s="60">
        <f>'Publication Table'!G150/'Publication Table (%)'!I$146</f>
        <v>1.2844036697247707E-2</v>
      </c>
      <c r="J148" s="155">
        <f>'Publication Table'!H150/'Publication Table (%)'!J$146</f>
        <v>2.4096385542168676E-2</v>
      </c>
      <c r="K148" s="60">
        <f>'Publication Table'!I150/'Publication Table (%)'!K$146</f>
        <v>2.6058631921824105E-2</v>
      </c>
      <c r="L148" s="60">
        <f>'Publication Table'!J150/'Publication Table (%)'!L$146</f>
        <v>2.3255813953488372E-2</v>
      </c>
      <c r="M148" s="60">
        <f>'Publication Table'!K150/'Publication Table (%)'!M$146</f>
        <v>1.9138755980861243E-2</v>
      </c>
      <c r="N148" s="60">
        <f>'Publication Table'!L150/'Publication Table (%)'!N$146</f>
        <v>2.8520499108734401E-2</v>
      </c>
      <c r="O148" s="60">
        <f>'Publication Table'!M150/'Publication Table (%)'!O$146</f>
        <v>3.8155802861685212E-2</v>
      </c>
      <c r="P148" s="60">
        <f>'Publication Table'!N150/'Publication Table (%)'!P$146</f>
        <v>1.8970189701897018E-2</v>
      </c>
      <c r="Q148" s="60">
        <f>'Publication Table'!O150/'Publication Table (%)'!Q$146</f>
        <v>1.6447368421052631E-2</v>
      </c>
      <c r="R148" s="60">
        <f>'Publication Table'!P150/'Publication Table (%)'!R$146</f>
        <v>2.9141104294478526E-2</v>
      </c>
      <c r="S148" s="60">
        <f>'Publication Table'!Q150/'Publication Table (%)'!S$146</f>
        <v>2.2695035460992909E-2</v>
      </c>
      <c r="T148" s="60">
        <f>'Publication Table'!R150/'Publication Table (%)'!T$146</f>
        <v>1.4989293361884369E-2</v>
      </c>
      <c r="U148" s="60">
        <f>'Publication Table'!S150/'Publication Table (%)'!U$146</f>
        <v>1.6333938294010888E-2</v>
      </c>
      <c r="V148" s="60">
        <f>'Publication Table'!T150/'Publication Table (%)'!V$146</f>
        <v>1.8456375838926176E-2</v>
      </c>
      <c r="W148" s="60">
        <f>'Publication Table'!U150/'Publication Table (%)'!W$146</f>
        <v>6.0851926977687626E-3</v>
      </c>
      <c r="X148" s="60">
        <f>'Publication Table'!V150/'Publication Table (%)'!X$146</f>
        <v>1.7830609212481426E-2</v>
      </c>
      <c r="Y148" s="60">
        <f>'Publication Table'!W150/'Publication Table (%)'!Y$146</f>
        <v>3.5026269702276708E-2</v>
      </c>
      <c r="Z148" s="60">
        <f>'Publication Table'!X150/'Publication Table (%)'!Z$146</f>
        <v>1.4598540145985401E-2</v>
      </c>
      <c r="AA148" s="60">
        <f>'Publication Table'!Y150/'Publication Table (%)'!AA$146</f>
        <v>2.1996615905245348E-2</v>
      </c>
      <c r="AB148" s="60">
        <f>'Publication Table'!Z150/'Publication Table (%)'!AB$146</f>
        <v>1.8691588785046728E-2</v>
      </c>
      <c r="AC148" s="60">
        <f>'Publication Table'!AA150/'Publication Table (%)'!AC$146</f>
        <v>1.8382352941176471E-2</v>
      </c>
    </row>
    <row r="149" spans="2:29" ht="15" hidden="1" customHeight="1" outlineLevel="2">
      <c r="B149" s="132" t="str">
        <f t="shared" si="19"/>
        <v>Dr Gray's HospitalCancellation based on capacity or non-clinical reason by hospital %</v>
      </c>
      <c r="C149" s="135" t="str">
        <f t="shared" si="21"/>
        <v>Dr Gray's Hospital</v>
      </c>
      <c r="D149" s="165"/>
      <c r="E149" s="61" t="s">
        <v>119</v>
      </c>
      <c r="F149" s="60">
        <f>'Publication Table'!D151/'Publication Table (%)'!F$146</f>
        <v>7.1736011477761836E-3</v>
      </c>
      <c r="G149" s="60">
        <f>'Publication Table'!E151/'Publication Table (%)'!G$146</f>
        <v>4.0214477211796247E-3</v>
      </c>
      <c r="H149" s="60">
        <f>'Publication Table'!F151/'Publication Table (%)'!H$146</f>
        <v>5.5147058823529415E-3</v>
      </c>
      <c r="I149" s="60">
        <f>'Publication Table'!G151/'Publication Table (%)'!I$146</f>
        <v>1.4678899082568808E-2</v>
      </c>
      <c r="J149" s="155">
        <f>'Publication Table'!H151/'Publication Table (%)'!J$146</f>
        <v>0</v>
      </c>
      <c r="K149" s="60">
        <f>'Publication Table'!I151/'Publication Table (%)'!K$146</f>
        <v>1.3029315960912053E-2</v>
      </c>
      <c r="L149" s="60">
        <f>'Publication Table'!J151/'Publication Table (%)'!L$146</f>
        <v>1.4950166112956811E-2</v>
      </c>
      <c r="M149" s="60">
        <f>'Publication Table'!K151/'Publication Table (%)'!M$146</f>
        <v>1.594896331738437E-3</v>
      </c>
      <c r="N149" s="60">
        <f>'Publication Table'!L151/'Publication Table (%)'!N$146</f>
        <v>7.1301247771836003E-3</v>
      </c>
      <c r="O149" s="60">
        <f>'Publication Table'!M151/'Publication Table (%)'!O$146</f>
        <v>1.9077901430842606E-2</v>
      </c>
      <c r="P149" s="60">
        <f>'Publication Table'!N151/'Publication Table (%)'!P$146</f>
        <v>6.7750677506775072E-3</v>
      </c>
      <c r="Q149" s="60">
        <f>'Publication Table'!O151/'Publication Table (%)'!Q$146</f>
        <v>6.5789473684210523E-3</v>
      </c>
      <c r="R149" s="60">
        <f>'Publication Table'!P151/'Publication Table (%)'!R$146</f>
        <v>4.601226993865031E-3</v>
      </c>
      <c r="S149" s="60">
        <f>'Publication Table'!Q151/'Publication Table (%)'!S$146</f>
        <v>7.0921985815602835E-3</v>
      </c>
      <c r="T149" s="60">
        <f>'Publication Table'!R151/'Publication Table (%)'!T$146</f>
        <v>2.9978586723768737E-2</v>
      </c>
      <c r="U149" s="60">
        <f>'Publication Table'!S151/'Publication Table (%)'!U$146</f>
        <v>7.2595281306715061E-3</v>
      </c>
      <c r="V149" s="60">
        <f>'Publication Table'!T151/'Publication Table (%)'!V$146</f>
        <v>6.7114093959731542E-3</v>
      </c>
      <c r="W149" s="60">
        <f>'Publication Table'!U151/'Publication Table (%)'!W$146</f>
        <v>0</v>
      </c>
      <c r="X149" s="60">
        <f>'Publication Table'!V151/'Publication Table (%)'!X$146</f>
        <v>0</v>
      </c>
      <c r="Y149" s="60">
        <f>'Publication Table'!W151/'Publication Table (%)'!Y$146</f>
        <v>1.4010507880910683E-2</v>
      </c>
      <c r="Z149" s="60">
        <f>'Publication Table'!X151/'Publication Table (%)'!Z$146</f>
        <v>1.0948905109489052E-2</v>
      </c>
      <c r="AA149" s="60">
        <f>'Publication Table'!Y151/'Publication Table (%)'!AA$146</f>
        <v>2.7072758037225041E-2</v>
      </c>
      <c r="AB149" s="60">
        <f>'Publication Table'!Z151/'Publication Table (%)'!AB$146</f>
        <v>2.8037383177570093E-2</v>
      </c>
      <c r="AC149" s="60">
        <f>'Publication Table'!AA151/'Publication Table (%)'!AC$146</f>
        <v>5.5147058823529415E-3</v>
      </c>
    </row>
    <row r="150" spans="2:29" ht="15" hidden="1" customHeight="1" outlineLevel="2">
      <c r="B150" s="132" t="str">
        <f t="shared" si="19"/>
        <v>Dr Gray's HospitalCancelled by Patient %</v>
      </c>
      <c r="C150" s="135" t="str">
        <f t="shared" si="21"/>
        <v>Dr Gray's Hospital</v>
      </c>
      <c r="D150" s="165"/>
      <c r="E150" s="61" t="s">
        <v>120</v>
      </c>
      <c r="F150" s="60">
        <f>'Publication Table'!D152/'Publication Table (%)'!F$146</f>
        <v>4.0172166427546625E-2</v>
      </c>
      <c r="G150" s="60">
        <f>'Publication Table'!E152/'Publication Table (%)'!G$146</f>
        <v>3.4852546916890083E-2</v>
      </c>
      <c r="H150" s="60">
        <f>'Publication Table'!F152/'Publication Table (%)'!H$146</f>
        <v>5.1470588235294115E-2</v>
      </c>
      <c r="I150" s="60">
        <f>'Publication Table'!G152/'Publication Table (%)'!I$146</f>
        <v>3.669724770642202E-2</v>
      </c>
      <c r="J150" s="155">
        <f>'Publication Table'!H152/'Publication Table (%)'!J$146</f>
        <v>3.9156626506024098E-2</v>
      </c>
      <c r="K150" s="60">
        <f>'Publication Table'!I152/'Publication Table (%)'!K$146</f>
        <v>4.071661237785016E-2</v>
      </c>
      <c r="L150" s="60">
        <f>'Publication Table'!J152/'Publication Table (%)'!L$146</f>
        <v>3.3222591362126248E-2</v>
      </c>
      <c r="M150" s="60">
        <f>'Publication Table'!K152/'Publication Table (%)'!M$146</f>
        <v>3.6682615629984053E-2</v>
      </c>
      <c r="N150" s="60">
        <f>'Publication Table'!L152/'Publication Table (%)'!N$146</f>
        <v>3.7433155080213901E-2</v>
      </c>
      <c r="O150" s="60">
        <f>'Publication Table'!M152/'Publication Table (%)'!O$146</f>
        <v>3.4976152623211444E-2</v>
      </c>
      <c r="P150" s="60">
        <f>'Publication Table'!N152/'Publication Table (%)'!P$146</f>
        <v>5.1490514905149054E-2</v>
      </c>
      <c r="Q150" s="60">
        <f>'Publication Table'!O152/'Publication Table (%)'!Q$146</f>
        <v>3.125E-2</v>
      </c>
      <c r="R150" s="60">
        <f>'Publication Table'!P152/'Publication Table (%)'!R$146</f>
        <v>6.4417177914110432E-2</v>
      </c>
      <c r="S150" s="60">
        <f>'Publication Table'!Q152/'Publication Table (%)'!S$146</f>
        <v>4.5390070921985819E-2</v>
      </c>
      <c r="T150" s="60">
        <f>'Publication Table'!R152/'Publication Table (%)'!T$146</f>
        <v>3.6402569593147749E-2</v>
      </c>
      <c r="U150" s="60">
        <f>'Publication Table'!S152/'Publication Table (%)'!U$146</f>
        <v>4.3557168784029036E-2</v>
      </c>
      <c r="V150" s="60">
        <f>'Publication Table'!T152/'Publication Table (%)'!V$146</f>
        <v>3.5234899328859058E-2</v>
      </c>
      <c r="W150" s="60">
        <f>'Publication Table'!U152/'Publication Table (%)'!W$146</f>
        <v>4.665314401622718E-2</v>
      </c>
      <c r="X150" s="60">
        <f>'Publication Table'!V152/'Publication Table (%)'!X$146</f>
        <v>3.1203566121842496E-2</v>
      </c>
      <c r="Y150" s="60">
        <f>'Publication Table'!W152/'Publication Table (%)'!Y$146</f>
        <v>5.0788091068301226E-2</v>
      </c>
      <c r="Z150" s="60">
        <f>'Publication Table'!X152/'Publication Table (%)'!Z$146</f>
        <v>5.1094890510948905E-2</v>
      </c>
      <c r="AA150" s="60">
        <f>'Publication Table'!Y152/'Publication Table (%)'!AA$146</f>
        <v>4.3993231810490696E-2</v>
      </c>
      <c r="AB150" s="60">
        <f>'Publication Table'!Z152/'Publication Table (%)'!AB$146</f>
        <v>2.336448598130841E-2</v>
      </c>
      <c r="AC150" s="60">
        <f>'Publication Table'!AA152/'Publication Table (%)'!AC$146</f>
        <v>3.860294117647059E-2</v>
      </c>
    </row>
    <row r="151" spans="2:29" ht="15" hidden="1" customHeight="1" outlineLevel="2">
      <c r="B151" s="132" t="str">
        <f t="shared" si="19"/>
        <v>Dr Gray's HospitalOther reason %</v>
      </c>
      <c r="C151" s="135" t="str">
        <f t="shared" si="21"/>
        <v>Dr Gray's Hospital</v>
      </c>
      <c r="D151" s="165"/>
      <c r="E151" s="61" t="s">
        <v>121</v>
      </c>
      <c r="F151" s="60">
        <f>'Publication Table'!D153/'Publication Table (%)'!F$146</f>
        <v>0</v>
      </c>
      <c r="G151" s="60">
        <f>'Publication Table'!E153/'Publication Table (%)'!G$146</f>
        <v>1.0723860589812333E-2</v>
      </c>
      <c r="H151" s="60">
        <f>'Publication Table'!F153/'Publication Table (%)'!H$146</f>
        <v>0</v>
      </c>
      <c r="I151" s="60">
        <f>'Publication Table'!G153/'Publication Table (%)'!I$146</f>
        <v>3.669724770642202E-3</v>
      </c>
      <c r="J151" s="155">
        <f>'Publication Table'!H153/'Publication Table (%)'!J$146</f>
        <v>1.5060240963855422E-3</v>
      </c>
      <c r="K151" s="60">
        <f>'Publication Table'!I153/'Publication Table (%)'!K$146</f>
        <v>0</v>
      </c>
      <c r="L151" s="60">
        <f>'Publication Table'!J153/'Publication Table (%)'!L$146</f>
        <v>0</v>
      </c>
      <c r="M151" s="60">
        <f>'Publication Table'!K153/'Publication Table (%)'!M$146</f>
        <v>6.379585326953748E-3</v>
      </c>
      <c r="N151" s="60">
        <f>'Publication Table'!L153/'Publication Table (%)'!N$146</f>
        <v>0</v>
      </c>
      <c r="O151" s="60">
        <f>'Publication Table'!M153/'Publication Table (%)'!O$146</f>
        <v>3.1796502384737681E-3</v>
      </c>
      <c r="P151" s="60">
        <f>'Publication Table'!N153/'Publication Table (%)'!P$146</f>
        <v>0</v>
      </c>
      <c r="Q151" s="60">
        <f>'Publication Table'!O153/'Publication Table (%)'!Q$146</f>
        <v>3.2894736842105261E-3</v>
      </c>
      <c r="R151" s="60">
        <f>'Publication Table'!P153/'Publication Table (%)'!R$146</f>
        <v>1.5337423312883436E-3</v>
      </c>
      <c r="S151" s="60">
        <f>'Publication Table'!Q153/'Publication Table (%)'!S$146</f>
        <v>0</v>
      </c>
      <c r="T151" s="60">
        <f>'Publication Table'!R153/'Publication Table (%)'!T$146</f>
        <v>2.1413276231263384E-3</v>
      </c>
      <c r="U151" s="60">
        <f>'Publication Table'!S153/'Publication Table (%)'!U$146</f>
        <v>0</v>
      </c>
      <c r="V151" s="60">
        <f>'Publication Table'!T153/'Publication Table (%)'!V$146</f>
        <v>1.6778523489932886E-3</v>
      </c>
      <c r="W151" s="60">
        <f>'Publication Table'!U153/'Publication Table (%)'!W$146</f>
        <v>6.0851926977687626E-3</v>
      </c>
      <c r="X151" s="60">
        <f>'Publication Table'!V153/'Publication Table (%)'!X$146</f>
        <v>0</v>
      </c>
      <c r="Y151" s="60">
        <f>'Publication Table'!W153/'Publication Table (%)'!Y$146</f>
        <v>0</v>
      </c>
      <c r="Z151" s="60">
        <f>'Publication Table'!X153/'Publication Table (%)'!Z$146</f>
        <v>0</v>
      </c>
      <c r="AA151" s="60">
        <f>'Publication Table'!Y153/'Publication Table (%)'!AA$146</f>
        <v>0</v>
      </c>
      <c r="AB151" s="60">
        <f>'Publication Table'!Z153/'Publication Table (%)'!AB$146</f>
        <v>3.1152647975077881E-3</v>
      </c>
      <c r="AC151" s="60">
        <f>'Publication Table'!AA153/'Publication Table (%)'!AC$146</f>
        <v>5.5147058823529415E-3</v>
      </c>
    </row>
    <row r="152" spans="2:29" ht="15" hidden="1" customHeight="1" outlineLevel="1" collapsed="1">
      <c r="B152" s="132" t="str">
        <f t="shared" si="19"/>
        <v>Royal Aberdeen Children's HospitalRoyal Aberdeen Children's Hospital</v>
      </c>
      <c r="C152" s="135" t="str">
        <f>E152</f>
        <v>Royal Aberdeen Children's Hospital</v>
      </c>
      <c r="D152" s="165" t="s">
        <v>40</v>
      </c>
      <c r="E152" s="65" t="s">
        <v>131</v>
      </c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</row>
    <row r="153" spans="2:29" ht="15" hidden="1" customHeight="1" outlineLevel="2">
      <c r="B153" s="132" t="str">
        <f t="shared" si="19"/>
        <v>Royal Aberdeen Children's HospitalTotal Number of scheduled elective operations in theatre system</v>
      </c>
      <c r="C153" s="135" t="str">
        <f t="shared" ref="C153:C158" si="22">C152</f>
        <v>Royal Aberdeen Children's Hospital</v>
      </c>
      <c r="D153" s="165"/>
      <c r="E153" s="58" t="s">
        <v>3</v>
      </c>
      <c r="F153" s="29">
        <f>'Publication Table'!D155</f>
        <v>226</v>
      </c>
      <c r="G153" s="29">
        <f>'Publication Table'!E155</f>
        <v>290</v>
      </c>
      <c r="H153" s="29">
        <f>'Publication Table'!F155</f>
        <v>326</v>
      </c>
      <c r="I153" s="29">
        <f>'Publication Table'!G155</f>
        <v>317</v>
      </c>
      <c r="J153" s="154">
        <f>'Publication Table'!H155</f>
        <v>346</v>
      </c>
      <c r="K153" s="29">
        <f>'Publication Table'!I155</f>
        <v>353</v>
      </c>
      <c r="L153" s="29">
        <f>'Publication Table'!J155</f>
        <v>320</v>
      </c>
      <c r="M153" s="29">
        <f>'Publication Table'!K155</f>
        <v>292</v>
      </c>
      <c r="N153" s="29">
        <f>'Publication Table'!L155</f>
        <v>313</v>
      </c>
      <c r="O153" s="29">
        <f>'Publication Table'!M155</f>
        <v>319</v>
      </c>
      <c r="P153" s="29">
        <f>'Publication Table'!N155</f>
        <v>306</v>
      </c>
      <c r="Q153" s="29">
        <f>'Publication Table'!O155</f>
        <v>290</v>
      </c>
      <c r="R153" s="29">
        <f>'Publication Table'!P155</f>
        <v>257</v>
      </c>
      <c r="S153" s="29">
        <f>'Publication Table'!Q155</f>
        <v>310</v>
      </c>
      <c r="T153" s="29">
        <f>'Publication Table'!R155</f>
        <v>245</v>
      </c>
      <c r="U153" s="29">
        <f>'Publication Table'!S155</f>
        <v>323</v>
      </c>
      <c r="V153" s="29">
        <f>'Publication Table'!T155</f>
        <v>291</v>
      </c>
      <c r="W153" s="29">
        <f>'Publication Table'!U155</f>
        <v>302</v>
      </c>
      <c r="X153" s="29">
        <f>'Publication Table'!V155</f>
        <v>327</v>
      </c>
      <c r="Y153" s="29">
        <f>'Publication Table'!W155</f>
        <v>245</v>
      </c>
      <c r="Z153" s="29">
        <f>'Publication Table'!X155</f>
        <v>303</v>
      </c>
      <c r="AA153" s="29">
        <f>'Publication Table'!Y155</f>
        <v>303</v>
      </c>
      <c r="AB153" s="29">
        <f>'Publication Table'!Z155</f>
        <v>323</v>
      </c>
      <c r="AC153" s="29">
        <f>'Publication Table'!AA155</f>
        <v>256</v>
      </c>
    </row>
    <row r="154" spans="2:29" ht="15" hidden="1" customHeight="1" outlineLevel="2">
      <c r="B154" s="132" t="str">
        <f t="shared" si="19"/>
        <v>Royal Aberdeen Children's HospitalPercent of total scheduled elective cancellations in theatre systems</v>
      </c>
      <c r="C154" s="135" t="str">
        <f t="shared" si="22"/>
        <v>Royal Aberdeen Children's Hospital</v>
      </c>
      <c r="D154" s="165"/>
      <c r="E154" s="59" t="s">
        <v>117</v>
      </c>
      <c r="F154" s="60">
        <f>'Publication Table'!D156/'Publication Table (%)'!F$153</f>
        <v>7.0796460176991149E-2</v>
      </c>
      <c r="G154" s="60">
        <f>'Publication Table'!E156/'Publication Table (%)'!G$153</f>
        <v>0.1310344827586207</v>
      </c>
      <c r="H154" s="60">
        <f>'Publication Table'!F156/'Publication Table (%)'!H$153</f>
        <v>0.10736196319018405</v>
      </c>
      <c r="I154" s="60">
        <f>'Publication Table'!G156/'Publication Table (%)'!I$153</f>
        <v>0.10410094637223975</v>
      </c>
      <c r="J154" s="155">
        <f>'Publication Table'!H156/'Publication Table (%)'!J$153</f>
        <v>0.10404624277456648</v>
      </c>
      <c r="K154" s="60">
        <f>'Publication Table'!I156/'Publication Table (%)'!K$153</f>
        <v>6.2322946175637391E-2</v>
      </c>
      <c r="L154" s="60">
        <f>'Publication Table'!J156/'Publication Table (%)'!L$153</f>
        <v>0.1</v>
      </c>
      <c r="M154" s="60">
        <f>'Publication Table'!K156/'Publication Table (%)'!M$153</f>
        <v>7.1917808219178078E-2</v>
      </c>
      <c r="N154" s="60">
        <f>'Publication Table'!L156/'Publication Table (%)'!N$153</f>
        <v>9.2651757188498399E-2</v>
      </c>
      <c r="O154" s="60">
        <f>'Publication Table'!M156/'Publication Table (%)'!O$153</f>
        <v>0.14106583072100312</v>
      </c>
      <c r="P154" s="60">
        <f>'Publication Table'!N156/'Publication Table (%)'!P$153</f>
        <v>0.10457516339869281</v>
      </c>
      <c r="Q154" s="60">
        <f>'Publication Table'!O156/'Publication Table (%)'!Q$153</f>
        <v>6.8965517241379309E-2</v>
      </c>
      <c r="R154" s="60">
        <f>'Publication Table'!P156/'Publication Table (%)'!R$153</f>
        <v>5.8365758754863814E-2</v>
      </c>
      <c r="S154" s="60">
        <f>'Publication Table'!Q156/'Publication Table (%)'!S$153</f>
        <v>5.8064516129032261E-2</v>
      </c>
      <c r="T154" s="60">
        <f>'Publication Table'!R156/'Publication Table (%)'!T$153</f>
        <v>8.9795918367346933E-2</v>
      </c>
      <c r="U154" s="60">
        <f>'Publication Table'!S156/'Publication Table (%)'!U$153</f>
        <v>7.4303405572755415E-2</v>
      </c>
      <c r="V154" s="60">
        <f>'Publication Table'!T156/'Publication Table (%)'!V$153</f>
        <v>5.1546391752577317E-2</v>
      </c>
      <c r="W154" s="60">
        <f>'Publication Table'!U156/'Publication Table (%)'!W$153</f>
        <v>8.2781456953642391E-2</v>
      </c>
      <c r="X154" s="60">
        <f>'Publication Table'!V156/'Publication Table (%)'!X$153</f>
        <v>6.4220183486238536E-2</v>
      </c>
      <c r="Y154" s="60">
        <f>'Publication Table'!W156/'Publication Table (%)'!Y$153</f>
        <v>0.11836734693877551</v>
      </c>
      <c r="Z154" s="60">
        <f>'Publication Table'!X156/'Publication Table (%)'!Z$153</f>
        <v>7.9207920792079209E-2</v>
      </c>
      <c r="AA154" s="60">
        <f>'Publication Table'!Y156/'Publication Table (%)'!AA$153</f>
        <v>7.590759075907591E-2</v>
      </c>
      <c r="AB154" s="60">
        <f>'Publication Table'!Z156/'Publication Table (%)'!AB$153</f>
        <v>8.6687306501547989E-2</v>
      </c>
      <c r="AC154" s="60">
        <f>'Publication Table'!AA156/'Publication Table (%)'!AC$153</f>
        <v>6.25E-2</v>
      </c>
    </row>
    <row r="155" spans="2:29" ht="15" hidden="1" customHeight="1" outlineLevel="2">
      <c r="B155" s="132" t="str">
        <f t="shared" si="19"/>
        <v>Royal Aberdeen Children's HospitalCancellation based on clinical reason by hospital %</v>
      </c>
      <c r="C155" s="135" t="str">
        <f t="shared" si="22"/>
        <v>Royal Aberdeen Children's Hospital</v>
      </c>
      <c r="D155" s="165"/>
      <c r="E155" s="61" t="s">
        <v>118</v>
      </c>
      <c r="F155" s="60">
        <f>'Publication Table'!D157/'Publication Table (%)'!F$153</f>
        <v>1.3274336283185841E-2</v>
      </c>
      <c r="G155" s="60">
        <f>'Publication Table'!E157/'Publication Table (%)'!G$153</f>
        <v>1.7241379310344827E-2</v>
      </c>
      <c r="H155" s="60">
        <f>'Publication Table'!F157/'Publication Table (%)'!H$153</f>
        <v>1.5337423312883436E-2</v>
      </c>
      <c r="I155" s="60">
        <f>'Publication Table'!G157/'Publication Table (%)'!I$153</f>
        <v>1.2618296529968454E-2</v>
      </c>
      <c r="J155" s="155">
        <f>'Publication Table'!H157/'Publication Table (%)'!J$153</f>
        <v>2.6011560693641619E-2</v>
      </c>
      <c r="K155" s="60">
        <f>'Publication Table'!I157/'Publication Table (%)'!K$153</f>
        <v>1.9830028328611898E-2</v>
      </c>
      <c r="L155" s="60">
        <f>'Publication Table'!J157/'Publication Table (%)'!L$153</f>
        <v>1.8749999999999999E-2</v>
      </c>
      <c r="M155" s="60">
        <f>'Publication Table'!K157/'Publication Table (%)'!M$153</f>
        <v>1.7123287671232876E-2</v>
      </c>
      <c r="N155" s="60">
        <f>'Publication Table'!L157/'Publication Table (%)'!N$153</f>
        <v>1.2779552715654952E-2</v>
      </c>
      <c r="O155" s="60">
        <f>'Publication Table'!M157/'Publication Table (%)'!O$153</f>
        <v>1.8808777429467086E-2</v>
      </c>
      <c r="P155" s="60">
        <f>'Publication Table'!N157/'Publication Table (%)'!P$153</f>
        <v>1.3071895424836602E-2</v>
      </c>
      <c r="Q155" s="60">
        <f>'Publication Table'!O157/'Publication Table (%)'!Q$153</f>
        <v>2.0689655172413793E-2</v>
      </c>
      <c r="R155" s="60">
        <f>'Publication Table'!P157/'Publication Table (%)'!R$153</f>
        <v>7.7821011673151752E-3</v>
      </c>
      <c r="S155" s="60">
        <f>'Publication Table'!Q157/'Publication Table (%)'!S$153</f>
        <v>1.2903225806451613E-2</v>
      </c>
      <c r="T155" s="60">
        <f>'Publication Table'!R157/'Publication Table (%)'!T$153</f>
        <v>1.6326530612244899E-2</v>
      </c>
      <c r="U155" s="60">
        <f>'Publication Table'!S157/'Publication Table (%)'!U$153</f>
        <v>1.8575851393188854E-2</v>
      </c>
      <c r="V155" s="60">
        <f>'Publication Table'!T157/'Publication Table (%)'!V$153</f>
        <v>2.0618556701030927E-2</v>
      </c>
      <c r="W155" s="60">
        <f>'Publication Table'!U157/'Publication Table (%)'!W$153</f>
        <v>2.3178807947019868E-2</v>
      </c>
      <c r="X155" s="60">
        <f>'Publication Table'!V157/'Publication Table (%)'!X$153</f>
        <v>2.4464831804281346E-2</v>
      </c>
      <c r="Y155" s="60">
        <f>'Publication Table'!W157/'Publication Table (%)'!Y$153</f>
        <v>3.6734693877551024E-2</v>
      </c>
      <c r="Z155" s="60">
        <f>'Publication Table'!X157/'Publication Table (%)'!Z$153</f>
        <v>9.9009900990099011E-3</v>
      </c>
      <c r="AA155" s="60">
        <f>'Publication Table'!Y157/'Publication Table (%)'!AA$153</f>
        <v>1.3201320132013201E-2</v>
      </c>
      <c r="AB155" s="60">
        <f>'Publication Table'!Z157/'Publication Table (%)'!AB$153</f>
        <v>2.4767801857585141E-2</v>
      </c>
      <c r="AC155" s="60">
        <f>'Publication Table'!AA157/'Publication Table (%)'!AC$153</f>
        <v>1.171875E-2</v>
      </c>
    </row>
    <row r="156" spans="2:29" ht="15" hidden="1" customHeight="1" outlineLevel="2">
      <c r="B156" s="132" t="str">
        <f t="shared" si="19"/>
        <v>Royal Aberdeen Children's HospitalCancellation based on capacity or non-clinical reason by hospital %</v>
      </c>
      <c r="C156" s="135" t="str">
        <f t="shared" si="22"/>
        <v>Royal Aberdeen Children's Hospital</v>
      </c>
      <c r="D156" s="165"/>
      <c r="E156" s="61" t="s">
        <v>119</v>
      </c>
      <c r="F156" s="60">
        <f>'Publication Table'!D158/'Publication Table (%)'!F$153</f>
        <v>1.7699115044247787E-2</v>
      </c>
      <c r="G156" s="60">
        <f>'Publication Table'!E158/'Publication Table (%)'!G$153</f>
        <v>3.4482758620689655E-2</v>
      </c>
      <c r="H156" s="60">
        <f>'Publication Table'!F158/'Publication Table (%)'!H$153</f>
        <v>9.202453987730062E-3</v>
      </c>
      <c r="I156" s="60">
        <f>'Publication Table'!G158/'Publication Table (%)'!I$153</f>
        <v>9.4637223974763408E-3</v>
      </c>
      <c r="J156" s="155">
        <f>'Publication Table'!H158/'Publication Table (%)'!J$153</f>
        <v>0</v>
      </c>
      <c r="K156" s="60">
        <f>'Publication Table'!I158/'Publication Table (%)'!K$153</f>
        <v>0</v>
      </c>
      <c r="L156" s="60">
        <f>'Publication Table'!J158/'Publication Table (%)'!L$153</f>
        <v>1.2500000000000001E-2</v>
      </c>
      <c r="M156" s="60">
        <f>'Publication Table'!K158/'Publication Table (%)'!M$153</f>
        <v>1.0273972602739725E-2</v>
      </c>
      <c r="N156" s="60">
        <f>'Publication Table'!L158/'Publication Table (%)'!N$153</f>
        <v>9.5846645367412137E-3</v>
      </c>
      <c r="O156" s="60">
        <f>'Publication Table'!M158/'Publication Table (%)'!O$153</f>
        <v>2.1943573667711599E-2</v>
      </c>
      <c r="P156" s="60">
        <f>'Publication Table'!N158/'Publication Table (%)'!P$153</f>
        <v>1.3071895424836602E-2</v>
      </c>
      <c r="Q156" s="60">
        <f>'Publication Table'!O158/'Publication Table (%)'!Q$153</f>
        <v>0</v>
      </c>
      <c r="R156" s="60">
        <f>'Publication Table'!P158/'Publication Table (%)'!R$153</f>
        <v>7.7821011673151752E-3</v>
      </c>
      <c r="S156" s="60">
        <f>'Publication Table'!Q158/'Publication Table (%)'!S$153</f>
        <v>6.4516129032258064E-3</v>
      </c>
      <c r="T156" s="60">
        <f>'Publication Table'!R158/'Publication Table (%)'!T$153</f>
        <v>3.2653061224489799E-2</v>
      </c>
      <c r="U156" s="60">
        <f>'Publication Table'!S158/'Publication Table (%)'!U$153</f>
        <v>6.1919504643962852E-3</v>
      </c>
      <c r="V156" s="60">
        <f>'Publication Table'!T158/'Publication Table (%)'!V$153</f>
        <v>0</v>
      </c>
      <c r="W156" s="60">
        <f>'Publication Table'!U158/'Publication Table (%)'!W$153</f>
        <v>2.3178807947019868E-2</v>
      </c>
      <c r="X156" s="60">
        <f>'Publication Table'!V158/'Publication Table (%)'!X$153</f>
        <v>3.0581039755351682E-3</v>
      </c>
      <c r="Y156" s="60">
        <f>'Publication Table'!W158/'Publication Table (%)'!Y$153</f>
        <v>1.2244897959183673E-2</v>
      </c>
      <c r="Z156" s="60">
        <f>'Publication Table'!X158/'Publication Table (%)'!Z$153</f>
        <v>3.3003300330033004E-3</v>
      </c>
      <c r="AA156" s="60">
        <f>'Publication Table'!Y158/'Publication Table (%)'!AA$153</f>
        <v>1.65016501650165E-2</v>
      </c>
      <c r="AB156" s="60">
        <f>'Publication Table'!Z158/'Publication Table (%)'!AB$153</f>
        <v>3.0959752321981426E-3</v>
      </c>
      <c r="AC156" s="60">
        <f>'Publication Table'!AA158/'Publication Table (%)'!AC$153</f>
        <v>3.90625E-3</v>
      </c>
    </row>
    <row r="157" spans="2:29" ht="15" hidden="1" customHeight="1" outlineLevel="2">
      <c r="B157" s="132" t="str">
        <f t="shared" si="19"/>
        <v>Royal Aberdeen Children's HospitalCancelled by Patient %</v>
      </c>
      <c r="C157" s="135" t="str">
        <f t="shared" si="22"/>
        <v>Royal Aberdeen Children's Hospital</v>
      </c>
      <c r="D157" s="165"/>
      <c r="E157" s="61" t="s">
        <v>120</v>
      </c>
      <c r="F157" s="60">
        <f>'Publication Table'!D159/'Publication Table (%)'!F$153</f>
        <v>3.5398230088495575E-2</v>
      </c>
      <c r="G157" s="60">
        <f>'Publication Table'!E159/'Publication Table (%)'!G$153</f>
        <v>7.2413793103448282E-2</v>
      </c>
      <c r="H157" s="60">
        <f>'Publication Table'!F159/'Publication Table (%)'!H$153</f>
        <v>7.0552147239263799E-2</v>
      </c>
      <c r="I157" s="60">
        <f>'Publication Table'!G159/'Publication Table (%)'!I$153</f>
        <v>7.2555205047318619E-2</v>
      </c>
      <c r="J157" s="155">
        <f>'Publication Table'!H159/'Publication Table (%)'!J$153</f>
        <v>6.358381502890173E-2</v>
      </c>
      <c r="K157" s="60">
        <f>'Publication Table'!I159/'Publication Table (%)'!K$153</f>
        <v>4.2492917847025496E-2</v>
      </c>
      <c r="L157" s="60">
        <f>'Publication Table'!J159/'Publication Table (%)'!L$153</f>
        <v>6.25E-2</v>
      </c>
      <c r="M157" s="60">
        <f>'Publication Table'!K159/'Publication Table (%)'!M$153</f>
        <v>4.4520547945205477E-2</v>
      </c>
      <c r="N157" s="60">
        <f>'Publication Table'!L159/'Publication Table (%)'!N$153</f>
        <v>6.7092651757188496E-2</v>
      </c>
      <c r="O157" s="60">
        <f>'Publication Table'!M159/'Publication Table (%)'!O$153</f>
        <v>0.10031347962382445</v>
      </c>
      <c r="P157" s="60">
        <f>'Publication Table'!N159/'Publication Table (%)'!P$153</f>
        <v>6.8627450980392163E-2</v>
      </c>
      <c r="Q157" s="60">
        <f>'Publication Table'!O159/'Publication Table (%)'!Q$153</f>
        <v>4.8275862068965517E-2</v>
      </c>
      <c r="R157" s="60">
        <f>'Publication Table'!P159/'Publication Table (%)'!R$153</f>
        <v>4.2801556420233464E-2</v>
      </c>
      <c r="S157" s="60">
        <f>'Publication Table'!Q159/'Publication Table (%)'!S$153</f>
        <v>3.870967741935484E-2</v>
      </c>
      <c r="T157" s="60">
        <f>'Publication Table'!R159/'Publication Table (%)'!T$153</f>
        <v>4.0816326530612242E-2</v>
      </c>
      <c r="U157" s="60">
        <f>'Publication Table'!S159/'Publication Table (%)'!U$153</f>
        <v>4.3343653250773995E-2</v>
      </c>
      <c r="V157" s="60">
        <f>'Publication Table'!T159/'Publication Table (%)'!V$153</f>
        <v>2.4054982817869417E-2</v>
      </c>
      <c r="W157" s="60">
        <f>'Publication Table'!U159/'Publication Table (%)'!W$153</f>
        <v>2.6490066225165563E-2</v>
      </c>
      <c r="X157" s="60">
        <f>'Publication Table'!V159/'Publication Table (%)'!X$153</f>
        <v>3.3639143730886847E-2</v>
      </c>
      <c r="Y157" s="60">
        <f>'Publication Table'!W159/'Publication Table (%)'!Y$153</f>
        <v>6.9387755102040816E-2</v>
      </c>
      <c r="Z157" s="60">
        <f>'Publication Table'!X159/'Publication Table (%)'!Z$153</f>
        <v>6.6006600660066E-2</v>
      </c>
      <c r="AA157" s="60">
        <f>'Publication Table'!Y159/'Publication Table (%)'!AA$153</f>
        <v>4.6204620462046202E-2</v>
      </c>
      <c r="AB157" s="60">
        <f>'Publication Table'!Z159/'Publication Table (%)'!AB$153</f>
        <v>5.8823529411764705E-2</v>
      </c>
      <c r="AC157" s="60">
        <f>'Publication Table'!AA159/'Publication Table (%)'!AC$153</f>
        <v>4.296875E-2</v>
      </c>
    </row>
    <row r="158" spans="2:29" ht="15" hidden="1" customHeight="1" outlineLevel="2">
      <c r="B158" s="132" t="str">
        <f t="shared" si="19"/>
        <v>Royal Aberdeen Children's HospitalOther reason %</v>
      </c>
      <c r="C158" s="135" t="str">
        <f t="shared" si="22"/>
        <v>Royal Aberdeen Children's Hospital</v>
      </c>
      <c r="D158" s="165"/>
      <c r="E158" s="61" t="s">
        <v>121</v>
      </c>
      <c r="F158" s="60">
        <f>'Publication Table'!D160/'Publication Table (%)'!F$153</f>
        <v>4.4247787610619468E-3</v>
      </c>
      <c r="G158" s="60">
        <f>'Publication Table'!E160/'Publication Table (%)'!G$153</f>
        <v>6.8965517241379309E-3</v>
      </c>
      <c r="H158" s="60">
        <f>'Publication Table'!F160/'Publication Table (%)'!H$153</f>
        <v>1.2269938650306749E-2</v>
      </c>
      <c r="I158" s="60">
        <f>'Publication Table'!G160/'Publication Table (%)'!I$153</f>
        <v>9.4637223974763408E-3</v>
      </c>
      <c r="J158" s="155">
        <f>'Publication Table'!H160/'Publication Table (%)'!J$153</f>
        <v>1.4450867052023121E-2</v>
      </c>
      <c r="K158" s="60">
        <f>'Publication Table'!I160/'Publication Table (%)'!K$153</f>
        <v>0</v>
      </c>
      <c r="L158" s="60">
        <f>'Publication Table'!J160/'Publication Table (%)'!L$153</f>
        <v>6.2500000000000003E-3</v>
      </c>
      <c r="M158" s="60">
        <f>'Publication Table'!K160/'Publication Table (%)'!M$153</f>
        <v>0</v>
      </c>
      <c r="N158" s="60">
        <f>'Publication Table'!L160/'Publication Table (%)'!N$153</f>
        <v>3.1948881789137379E-3</v>
      </c>
      <c r="O158" s="60">
        <f>'Publication Table'!M160/'Publication Table (%)'!O$153</f>
        <v>0</v>
      </c>
      <c r="P158" s="60">
        <f>'Publication Table'!N160/'Publication Table (%)'!P$153</f>
        <v>9.8039215686274508E-3</v>
      </c>
      <c r="Q158" s="60">
        <f>'Publication Table'!O160/'Publication Table (%)'!Q$153</f>
        <v>0</v>
      </c>
      <c r="R158" s="60">
        <f>'Publication Table'!P160/'Publication Table (%)'!R$153</f>
        <v>0</v>
      </c>
      <c r="S158" s="60">
        <f>'Publication Table'!Q160/'Publication Table (%)'!S$153</f>
        <v>0</v>
      </c>
      <c r="T158" s="60">
        <f>'Publication Table'!R160/'Publication Table (%)'!T$153</f>
        <v>0</v>
      </c>
      <c r="U158" s="60">
        <f>'Publication Table'!S160/'Publication Table (%)'!U$153</f>
        <v>6.1919504643962852E-3</v>
      </c>
      <c r="V158" s="60">
        <f>'Publication Table'!T160/'Publication Table (%)'!V$153</f>
        <v>6.8728522336769758E-3</v>
      </c>
      <c r="W158" s="60">
        <f>'Publication Table'!U160/'Publication Table (%)'!W$153</f>
        <v>9.9337748344370865E-3</v>
      </c>
      <c r="X158" s="60">
        <f>'Publication Table'!V160/'Publication Table (%)'!X$153</f>
        <v>3.0581039755351682E-3</v>
      </c>
      <c r="Y158" s="60">
        <f>'Publication Table'!W160/'Publication Table (%)'!Y$153</f>
        <v>0</v>
      </c>
      <c r="Z158" s="60">
        <f>'Publication Table'!X160/'Publication Table (%)'!Z$153</f>
        <v>0</v>
      </c>
      <c r="AA158" s="60">
        <f>'Publication Table'!Y160/'Publication Table (%)'!AA$153</f>
        <v>0</v>
      </c>
      <c r="AB158" s="60">
        <f>'Publication Table'!Z160/'Publication Table (%)'!AB$153</f>
        <v>0</v>
      </c>
      <c r="AC158" s="60">
        <f>'Publication Table'!AA160/'Publication Table (%)'!AC$153</f>
        <v>3.90625E-3</v>
      </c>
    </row>
    <row r="159" spans="2:29" ht="15" hidden="1" customHeight="1" outlineLevel="1" collapsed="1">
      <c r="B159" s="132" t="str">
        <f t="shared" si="19"/>
        <v>Woodend General HospitalWoodend General Hospital</v>
      </c>
      <c r="C159" s="135" t="str">
        <f>E159</f>
        <v>Woodend General Hospital</v>
      </c>
      <c r="D159" s="165" t="s">
        <v>41</v>
      </c>
      <c r="E159" s="65" t="s">
        <v>42</v>
      </c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</row>
    <row r="160" spans="2:29" ht="15" hidden="1" customHeight="1" outlineLevel="2">
      <c r="B160" s="132" t="str">
        <f t="shared" si="19"/>
        <v>Woodend General HospitalTotal Number of scheduled elective operations in theatre system</v>
      </c>
      <c r="C160" s="135" t="str">
        <f t="shared" ref="C160:C166" si="23">C159</f>
        <v>Woodend General Hospital</v>
      </c>
      <c r="D160" s="165"/>
      <c r="E160" s="58" t="s">
        <v>3</v>
      </c>
      <c r="F160" s="29">
        <f>'Publication Table'!D162</f>
        <v>509</v>
      </c>
      <c r="G160" s="29">
        <f>'Publication Table'!E162</f>
        <v>461</v>
      </c>
      <c r="H160" s="29">
        <f>'Publication Table'!F162</f>
        <v>339</v>
      </c>
      <c r="I160" s="29">
        <f>'Publication Table'!G162</f>
        <v>450</v>
      </c>
      <c r="J160" s="154">
        <f>'Publication Table'!H162</f>
        <v>483</v>
      </c>
      <c r="K160" s="29">
        <f>'Publication Table'!I162</f>
        <v>431</v>
      </c>
      <c r="L160" s="29">
        <f>'Publication Table'!J162</f>
        <v>490</v>
      </c>
      <c r="M160" s="29">
        <f>'Publication Table'!K162</f>
        <v>456</v>
      </c>
      <c r="N160" s="29">
        <f>'Publication Table'!L162</f>
        <v>445</v>
      </c>
      <c r="O160" s="29">
        <f>'Publication Table'!M162</f>
        <v>480</v>
      </c>
      <c r="P160" s="29">
        <f>'Publication Table'!N162</f>
        <v>501</v>
      </c>
      <c r="Q160" s="29">
        <f>'Publication Table'!O162</f>
        <v>444</v>
      </c>
      <c r="R160" s="29">
        <f>'Publication Table'!P162</f>
        <v>558</v>
      </c>
      <c r="S160" s="29">
        <f>'Publication Table'!Q162</f>
        <v>471</v>
      </c>
      <c r="T160" s="29">
        <f>'Publication Table'!R162</f>
        <v>384</v>
      </c>
      <c r="U160" s="29">
        <f>'Publication Table'!S162</f>
        <v>464</v>
      </c>
      <c r="V160" s="29">
        <f>'Publication Table'!T162</f>
        <v>481</v>
      </c>
      <c r="W160" s="29">
        <f>'Publication Table'!U162</f>
        <v>422</v>
      </c>
      <c r="X160" s="29">
        <f>'Publication Table'!V162</f>
        <v>469</v>
      </c>
      <c r="Y160" s="29">
        <f>'Publication Table'!W162</f>
        <v>406</v>
      </c>
      <c r="Z160" s="29">
        <f>'Publication Table'!X162</f>
        <v>324</v>
      </c>
      <c r="AA160" s="29">
        <f>'Publication Table'!Y162</f>
        <v>363</v>
      </c>
      <c r="AB160" s="29">
        <f>'Publication Table'!Z162</f>
        <v>418</v>
      </c>
      <c r="AC160" s="29">
        <f>'Publication Table'!AA162</f>
        <v>370</v>
      </c>
    </row>
    <row r="161" spans="2:29" ht="15" hidden="1" customHeight="1" outlineLevel="2">
      <c r="B161" s="132" t="str">
        <f t="shared" si="19"/>
        <v>Woodend General HospitalPercent of total scheduled elective cancellations in theatre systems</v>
      </c>
      <c r="C161" s="135" t="str">
        <f t="shared" si="23"/>
        <v>Woodend General Hospital</v>
      </c>
      <c r="D161" s="165"/>
      <c r="E161" s="59" t="s">
        <v>117</v>
      </c>
      <c r="F161" s="60">
        <f>'Publication Table'!D163/'Publication Table (%)'!F$160</f>
        <v>6.0903732809430254E-2</v>
      </c>
      <c r="G161" s="60">
        <f>'Publication Table'!E163/'Publication Table (%)'!G$160</f>
        <v>7.5921908893709325E-2</v>
      </c>
      <c r="H161" s="60">
        <f>'Publication Table'!F163/'Publication Table (%)'!H$160</f>
        <v>6.1946902654867256E-2</v>
      </c>
      <c r="I161" s="60">
        <f>'Publication Table'!G163/'Publication Table (%)'!I$160</f>
        <v>4.6666666666666669E-2</v>
      </c>
      <c r="J161" s="155">
        <f>'Publication Table'!H163/'Publication Table (%)'!J$160</f>
        <v>5.1759834368530024E-2</v>
      </c>
      <c r="K161" s="60">
        <f>'Publication Table'!I163/'Publication Table (%)'!K$160</f>
        <v>5.5684454756380508E-2</v>
      </c>
      <c r="L161" s="60">
        <f>'Publication Table'!J163/'Publication Table (%)'!L$160</f>
        <v>5.3061224489795916E-2</v>
      </c>
      <c r="M161" s="60">
        <f>'Publication Table'!K163/'Publication Table (%)'!M$160</f>
        <v>6.5789473684210523E-2</v>
      </c>
      <c r="N161" s="60">
        <f>'Publication Table'!L163/'Publication Table (%)'!N$160</f>
        <v>4.7191011235955059E-2</v>
      </c>
      <c r="O161" s="60">
        <f>'Publication Table'!M163/'Publication Table (%)'!O$160</f>
        <v>4.583333333333333E-2</v>
      </c>
      <c r="P161" s="60">
        <f>'Publication Table'!N163/'Publication Table (%)'!P$160</f>
        <v>4.9900199600798403E-2</v>
      </c>
      <c r="Q161" s="60">
        <f>'Publication Table'!O163/'Publication Table (%)'!Q$160</f>
        <v>5.4054054054054057E-2</v>
      </c>
      <c r="R161" s="60">
        <f>'Publication Table'!P163/'Publication Table (%)'!R$160</f>
        <v>6.8100358422939072E-2</v>
      </c>
      <c r="S161" s="60">
        <f>'Publication Table'!Q163/'Publication Table (%)'!S$160</f>
        <v>5.3078556263269641E-2</v>
      </c>
      <c r="T161" s="60">
        <f>'Publication Table'!R163/'Publication Table (%)'!T$160</f>
        <v>5.7291666666666664E-2</v>
      </c>
      <c r="U161" s="60">
        <f>'Publication Table'!S163/'Publication Table (%)'!U$160</f>
        <v>5.3879310344827583E-2</v>
      </c>
      <c r="V161" s="60">
        <f>'Publication Table'!T163/'Publication Table (%)'!V$160</f>
        <v>5.8212058212058215E-2</v>
      </c>
      <c r="W161" s="60">
        <f>'Publication Table'!U163/'Publication Table (%)'!W$160</f>
        <v>5.4502369668246446E-2</v>
      </c>
      <c r="X161" s="60">
        <f>'Publication Table'!V163/'Publication Table (%)'!X$160</f>
        <v>4.2643923240938165E-2</v>
      </c>
      <c r="Y161" s="60">
        <f>'Publication Table'!W163/'Publication Table (%)'!Y$160</f>
        <v>7.1428571428571425E-2</v>
      </c>
      <c r="Z161" s="60">
        <f>'Publication Table'!X163/'Publication Table (%)'!Z$160</f>
        <v>2.4691358024691357E-2</v>
      </c>
      <c r="AA161" s="60">
        <f>'Publication Table'!Y163/'Publication Table (%)'!AA$160</f>
        <v>5.7851239669421489E-2</v>
      </c>
      <c r="AB161" s="60">
        <f>'Publication Table'!Z163/'Publication Table (%)'!AB$160</f>
        <v>6.6985645933014357E-2</v>
      </c>
      <c r="AC161" s="60">
        <f>'Publication Table'!AA163/'Publication Table (%)'!AC$160</f>
        <v>6.7567567567567571E-2</v>
      </c>
    </row>
    <row r="162" spans="2:29" ht="15" hidden="1" customHeight="1" outlineLevel="2">
      <c r="B162" s="132" t="str">
        <f t="shared" si="19"/>
        <v>Woodend General HospitalCancellation based on clinical reason by hospital %</v>
      </c>
      <c r="C162" s="135" t="str">
        <f t="shared" si="23"/>
        <v>Woodend General Hospital</v>
      </c>
      <c r="D162" s="165"/>
      <c r="E162" s="61" t="s">
        <v>118</v>
      </c>
      <c r="F162" s="60">
        <f>'Publication Table'!D164/'Publication Table (%)'!F$160</f>
        <v>1.9646365422396856E-2</v>
      </c>
      <c r="G162" s="60">
        <f>'Publication Table'!E164/'Publication Table (%)'!G$160</f>
        <v>3.4707158351409979E-2</v>
      </c>
      <c r="H162" s="60">
        <f>'Publication Table'!F164/'Publication Table (%)'!H$160</f>
        <v>2.6548672566371681E-2</v>
      </c>
      <c r="I162" s="60">
        <f>'Publication Table'!G164/'Publication Table (%)'!I$160</f>
        <v>2.4444444444444446E-2</v>
      </c>
      <c r="J162" s="155">
        <f>'Publication Table'!H164/'Publication Table (%)'!J$160</f>
        <v>2.4844720496894408E-2</v>
      </c>
      <c r="K162" s="60">
        <f>'Publication Table'!I164/'Publication Table (%)'!K$160</f>
        <v>2.7842227378190254E-2</v>
      </c>
      <c r="L162" s="60">
        <f>'Publication Table'!J164/'Publication Table (%)'!L$160</f>
        <v>1.020408163265306E-2</v>
      </c>
      <c r="M162" s="60">
        <f>'Publication Table'!K164/'Publication Table (%)'!M$160</f>
        <v>2.850877192982456E-2</v>
      </c>
      <c r="N162" s="60">
        <f>'Publication Table'!L164/'Publication Table (%)'!N$160</f>
        <v>1.5730337078651686E-2</v>
      </c>
      <c r="O162" s="60">
        <f>'Publication Table'!M164/'Publication Table (%)'!O$160</f>
        <v>2.7083333333333334E-2</v>
      </c>
      <c r="P162" s="60">
        <f>'Publication Table'!N164/'Publication Table (%)'!P$160</f>
        <v>2.5948103792415168E-2</v>
      </c>
      <c r="Q162" s="60">
        <f>'Publication Table'!O164/'Publication Table (%)'!Q$160</f>
        <v>2.9279279279279279E-2</v>
      </c>
      <c r="R162" s="60">
        <f>'Publication Table'!P164/'Publication Table (%)'!R$160</f>
        <v>2.6881720430107527E-2</v>
      </c>
      <c r="S162" s="60">
        <f>'Publication Table'!Q164/'Publication Table (%)'!S$160</f>
        <v>1.2738853503184714E-2</v>
      </c>
      <c r="T162" s="60">
        <f>'Publication Table'!R164/'Publication Table (%)'!T$160</f>
        <v>1.8229166666666668E-2</v>
      </c>
      <c r="U162" s="60">
        <f>'Publication Table'!S164/'Publication Table (%)'!U$160</f>
        <v>2.3706896551724137E-2</v>
      </c>
      <c r="V162" s="60">
        <f>'Publication Table'!T164/'Publication Table (%)'!V$160</f>
        <v>1.8711018711018712E-2</v>
      </c>
      <c r="W162" s="60">
        <f>'Publication Table'!U164/'Publication Table (%)'!W$160</f>
        <v>1.6587677725118485E-2</v>
      </c>
      <c r="X162" s="60">
        <f>'Publication Table'!V164/'Publication Table (%)'!X$160</f>
        <v>1.279317697228145E-2</v>
      </c>
      <c r="Y162" s="60">
        <f>'Publication Table'!W164/'Publication Table (%)'!Y$160</f>
        <v>2.2167487684729065E-2</v>
      </c>
      <c r="Z162" s="60">
        <f>'Publication Table'!X164/'Publication Table (%)'!Z$160</f>
        <v>3.0864197530864196E-3</v>
      </c>
      <c r="AA162" s="60">
        <f>'Publication Table'!Y164/'Publication Table (%)'!AA$160</f>
        <v>1.928374655647383E-2</v>
      </c>
      <c r="AB162" s="60">
        <f>'Publication Table'!Z164/'Publication Table (%)'!AB$160</f>
        <v>2.6315789473684209E-2</v>
      </c>
      <c r="AC162" s="60">
        <f>'Publication Table'!AA164/'Publication Table (%)'!AC$160</f>
        <v>3.2432432432432434E-2</v>
      </c>
    </row>
    <row r="163" spans="2:29" ht="15" hidden="1" customHeight="1" outlineLevel="2">
      <c r="B163" s="132" t="str">
        <f t="shared" si="19"/>
        <v>Woodend General HospitalCancellation based on capacity or non-clinical reason by hospital %</v>
      </c>
      <c r="C163" s="135" t="str">
        <f t="shared" si="23"/>
        <v>Woodend General Hospital</v>
      </c>
      <c r="D163" s="165"/>
      <c r="E163" s="61" t="s">
        <v>119</v>
      </c>
      <c r="F163" s="60">
        <f>'Publication Table'!D165/'Publication Table (%)'!F$160</f>
        <v>1.9646365422396856E-2</v>
      </c>
      <c r="G163" s="60">
        <f>'Publication Table'!E165/'Publication Table (%)'!G$160</f>
        <v>1.3015184381778741E-2</v>
      </c>
      <c r="H163" s="60">
        <f>'Publication Table'!F165/'Publication Table (%)'!H$160</f>
        <v>5.8997050147492625E-3</v>
      </c>
      <c r="I163" s="60">
        <f>'Publication Table'!G165/'Publication Table (%)'!I$160</f>
        <v>1.1111111111111112E-2</v>
      </c>
      <c r="J163" s="155">
        <f>'Publication Table'!H165/'Publication Table (%)'!J$160</f>
        <v>6.2111801242236021E-3</v>
      </c>
      <c r="K163" s="60">
        <f>'Publication Table'!I165/'Publication Table (%)'!K$160</f>
        <v>9.2807424593967514E-3</v>
      </c>
      <c r="L163" s="60">
        <f>'Publication Table'!J165/'Publication Table (%)'!L$160</f>
        <v>1.8367346938775512E-2</v>
      </c>
      <c r="M163" s="60">
        <f>'Publication Table'!K165/'Publication Table (%)'!M$160</f>
        <v>1.5350877192982455E-2</v>
      </c>
      <c r="N163" s="60">
        <f>'Publication Table'!L165/'Publication Table (%)'!N$160</f>
        <v>2.0224719101123594E-2</v>
      </c>
      <c r="O163" s="60">
        <f>'Publication Table'!M165/'Publication Table (%)'!O$160</f>
        <v>8.3333333333333332E-3</v>
      </c>
      <c r="P163" s="60">
        <f>'Publication Table'!N165/'Publication Table (%)'!P$160</f>
        <v>3.9920159680638719E-3</v>
      </c>
      <c r="Q163" s="60">
        <f>'Publication Table'!O165/'Publication Table (%)'!Q$160</f>
        <v>0</v>
      </c>
      <c r="R163" s="60">
        <f>'Publication Table'!P165/'Publication Table (%)'!R$160</f>
        <v>1.0752688172043012E-2</v>
      </c>
      <c r="S163" s="60">
        <f>'Publication Table'!Q165/'Publication Table (%)'!S$160</f>
        <v>1.0615711252653927E-2</v>
      </c>
      <c r="T163" s="60">
        <f>'Publication Table'!R165/'Publication Table (%)'!T$160</f>
        <v>1.5625E-2</v>
      </c>
      <c r="U163" s="60">
        <f>'Publication Table'!S165/'Publication Table (%)'!U$160</f>
        <v>1.5086206896551725E-2</v>
      </c>
      <c r="V163" s="60">
        <f>'Publication Table'!T165/'Publication Table (%)'!V$160</f>
        <v>1.4553014553014554E-2</v>
      </c>
      <c r="W163" s="60">
        <f>'Publication Table'!U165/'Publication Table (%)'!W$160</f>
        <v>2.3696682464454975E-2</v>
      </c>
      <c r="X163" s="60">
        <f>'Publication Table'!V165/'Publication Table (%)'!X$160</f>
        <v>1.279317697228145E-2</v>
      </c>
      <c r="Y163" s="60">
        <f>'Publication Table'!W165/'Publication Table (%)'!Y$160</f>
        <v>1.2315270935960592E-2</v>
      </c>
      <c r="Z163" s="60">
        <f>'Publication Table'!X165/'Publication Table (%)'!Z$160</f>
        <v>6.1728395061728392E-3</v>
      </c>
      <c r="AA163" s="60">
        <f>'Publication Table'!Y165/'Publication Table (%)'!AA$160</f>
        <v>1.3774104683195593E-2</v>
      </c>
      <c r="AB163" s="60">
        <f>'Publication Table'!Z165/'Publication Table (%)'!AB$160</f>
        <v>1.4354066985645933E-2</v>
      </c>
      <c r="AC163" s="60">
        <f>'Publication Table'!AA165/'Publication Table (%)'!AC$160</f>
        <v>1.3513513513513514E-2</v>
      </c>
    </row>
    <row r="164" spans="2:29" ht="15" hidden="1" customHeight="1" outlineLevel="2">
      <c r="B164" s="132" t="str">
        <f t="shared" si="19"/>
        <v>Woodend General HospitalCancelled by Patient %</v>
      </c>
      <c r="C164" s="135" t="str">
        <f t="shared" si="23"/>
        <v>Woodend General Hospital</v>
      </c>
      <c r="D164" s="165"/>
      <c r="E164" s="61" t="s">
        <v>120</v>
      </c>
      <c r="F164" s="60">
        <f>'Publication Table'!D166/'Publication Table (%)'!F$160</f>
        <v>1.5717092337917484E-2</v>
      </c>
      <c r="G164" s="60">
        <f>'Publication Table'!E166/'Publication Table (%)'!G$160</f>
        <v>2.6030368763557483E-2</v>
      </c>
      <c r="H164" s="60">
        <f>'Publication Table'!F166/'Publication Table (%)'!H$160</f>
        <v>2.9498525073746312E-2</v>
      </c>
      <c r="I164" s="60">
        <f>'Publication Table'!G166/'Publication Table (%)'!I$160</f>
        <v>1.1111111111111112E-2</v>
      </c>
      <c r="J164" s="155">
        <f>'Publication Table'!H166/'Publication Table (%)'!J$160</f>
        <v>1.8633540372670808E-2</v>
      </c>
      <c r="K164" s="60">
        <f>'Publication Table'!I166/'Publication Table (%)'!K$160</f>
        <v>1.6241299303944315E-2</v>
      </c>
      <c r="L164" s="60">
        <f>'Publication Table'!J166/'Publication Table (%)'!L$160</f>
        <v>2.4489795918367346E-2</v>
      </c>
      <c r="M164" s="60">
        <f>'Publication Table'!K166/'Publication Table (%)'!M$160</f>
        <v>1.9736842105263157E-2</v>
      </c>
      <c r="N164" s="60">
        <f>'Publication Table'!L166/'Publication Table (%)'!N$160</f>
        <v>1.1235955056179775E-2</v>
      </c>
      <c r="O164" s="60">
        <f>'Publication Table'!M166/'Publication Table (%)'!O$160</f>
        <v>1.0416666666666666E-2</v>
      </c>
      <c r="P164" s="60">
        <f>'Publication Table'!N166/'Publication Table (%)'!P$160</f>
        <v>1.3972055888223553E-2</v>
      </c>
      <c r="Q164" s="60">
        <f>'Publication Table'!O166/'Publication Table (%)'!Q$160</f>
        <v>2.4774774774774775E-2</v>
      </c>
      <c r="R164" s="60">
        <f>'Publication Table'!P166/'Publication Table (%)'!R$160</f>
        <v>2.6881720430107527E-2</v>
      </c>
      <c r="S164" s="60">
        <f>'Publication Table'!Q166/'Publication Table (%)'!S$160</f>
        <v>2.3354564755838639E-2</v>
      </c>
      <c r="T164" s="60">
        <f>'Publication Table'!R166/'Publication Table (%)'!T$160</f>
        <v>2.34375E-2</v>
      </c>
      <c r="U164" s="60">
        <f>'Publication Table'!S166/'Publication Table (%)'!U$160</f>
        <v>1.5086206896551725E-2</v>
      </c>
      <c r="V164" s="60">
        <f>'Publication Table'!T166/'Publication Table (%)'!V$160</f>
        <v>2.286902286902287E-2</v>
      </c>
      <c r="W164" s="60">
        <f>'Publication Table'!U166/'Publication Table (%)'!W$160</f>
        <v>1.4218009478672985E-2</v>
      </c>
      <c r="X164" s="60">
        <f>'Publication Table'!V166/'Publication Table (%)'!X$160</f>
        <v>1.4925373134328358E-2</v>
      </c>
      <c r="Y164" s="60">
        <f>'Publication Table'!W166/'Publication Table (%)'!Y$160</f>
        <v>3.4482758620689655E-2</v>
      </c>
      <c r="Z164" s="60">
        <f>'Publication Table'!X166/'Publication Table (%)'!Z$160</f>
        <v>1.5432098765432098E-2</v>
      </c>
      <c r="AA164" s="60">
        <f>'Publication Table'!Y166/'Publication Table (%)'!AA$160</f>
        <v>2.2038567493112948E-2</v>
      </c>
      <c r="AB164" s="60">
        <f>'Publication Table'!Z166/'Publication Table (%)'!AB$160</f>
        <v>2.3923444976076555E-2</v>
      </c>
      <c r="AC164" s="60">
        <f>'Publication Table'!AA166/'Publication Table (%)'!AC$160</f>
        <v>2.1621621621621623E-2</v>
      </c>
    </row>
    <row r="165" spans="2:29" ht="15" hidden="1" customHeight="1" outlineLevel="2">
      <c r="B165" s="132" t="str">
        <f t="shared" si="19"/>
        <v>Woodend General HospitalOther reason %</v>
      </c>
      <c r="C165" s="135" t="str">
        <f t="shared" si="23"/>
        <v>Woodend General Hospital</v>
      </c>
      <c r="D165" s="165"/>
      <c r="E165" s="61" t="s">
        <v>121</v>
      </c>
      <c r="F165" s="60">
        <f>'Publication Table'!D167/'Publication Table (%)'!F$160</f>
        <v>5.893909626719057E-3</v>
      </c>
      <c r="G165" s="60">
        <f>'Publication Table'!E167/'Publication Table (%)'!G$160</f>
        <v>2.1691973969631237E-3</v>
      </c>
      <c r="H165" s="60">
        <f>'Publication Table'!F167/'Publication Table (%)'!H$160</f>
        <v>0</v>
      </c>
      <c r="I165" s="60">
        <f>'Publication Table'!G167/'Publication Table (%)'!I$160</f>
        <v>0</v>
      </c>
      <c r="J165" s="155">
        <f>'Publication Table'!H167/'Publication Table (%)'!J$160</f>
        <v>2.070393374741201E-3</v>
      </c>
      <c r="K165" s="60">
        <f>'Publication Table'!I167/'Publication Table (%)'!K$160</f>
        <v>2.3201856148491878E-3</v>
      </c>
      <c r="L165" s="60">
        <f>'Publication Table'!J167/'Publication Table (%)'!L$160</f>
        <v>0</v>
      </c>
      <c r="M165" s="60">
        <f>'Publication Table'!K167/'Publication Table (%)'!M$160</f>
        <v>2.1929824561403508E-3</v>
      </c>
      <c r="N165" s="60">
        <f>'Publication Table'!L167/'Publication Table (%)'!N$160</f>
        <v>0</v>
      </c>
      <c r="O165" s="60">
        <f>'Publication Table'!M167/'Publication Table (%)'!O$160</f>
        <v>0</v>
      </c>
      <c r="P165" s="60">
        <f>'Publication Table'!N167/'Publication Table (%)'!P$160</f>
        <v>5.9880239520958087E-3</v>
      </c>
      <c r="Q165" s="60">
        <f>'Publication Table'!O167/'Publication Table (%)'!Q$160</f>
        <v>0</v>
      </c>
      <c r="R165" s="60">
        <f>'Publication Table'!P167/'Publication Table (%)'!R$160</f>
        <v>3.5842293906810036E-3</v>
      </c>
      <c r="S165" s="60">
        <f>'Publication Table'!Q167/'Publication Table (%)'!S$160</f>
        <v>6.369426751592357E-3</v>
      </c>
      <c r="T165" s="60">
        <f>'Publication Table'!R167/'Publication Table (%)'!T$160</f>
        <v>0</v>
      </c>
      <c r="U165" s="60">
        <f>'Publication Table'!S167/'Publication Table (%)'!U$160</f>
        <v>0</v>
      </c>
      <c r="V165" s="60">
        <f>'Publication Table'!T167/'Publication Table (%)'!V$160</f>
        <v>2.0790020790020791E-3</v>
      </c>
      <c r="W165" s="60">
        <f>'Publication Table'!U167/'Publication Table (%)'!W$160</f>
        <v>0</v>
      </c>
      <c r="X165" s="60">
        <f>'Publication Table'!V167/'Publication Table (%)'!X$160</f>
        <v>2.1321961620469083E-3</v>
      </c>
      <c r="Y165" s="60">
        <f>'Publication Table'!W167/'Publication Table (%)'!Y$160</f>
        <v>2.4630541871921183E-3</v>
      </c>
      <c r="Z165" s="60">
        <f>'Publication Table'!X167/'Publication Table (%)'!Z$160</f>
        <v>0</v>
      </c>
      <c r="AA165" s="60">
        <f>'Publication Table'!Y167/'Publication Table (%)'!AA$160</f>
        <v>2.7548209366391185E-3</v>
      </c>
      <c r="AB165" s="60">
        <f>'Publication Table'!Z167/'Publication Table (%)'!AB$160</f>
        <v>2.3923444976076554E-3</v>
      </c>
      <c r="AC165" s="60">
        <f>'Publication Table'!AA167/'Publication Table (%)'!AC$160</f>
        <v>0</v>
      </c>
    </row>
    <row r="166" spans="2:29" ht="15" customHeight="1">
      <c r="B166" s="132" t="str">
        <f t="shared" si="19"/>
        <v>Woodend General Hospital</v>
      </c>
      <c r="C166" s="135" t="str">
        <f t="shared" si="23"/>
        <v>Woodend General Hospital</v>
      </c>
      <c r="D166" s="165"/>
      <c r="E166" s="69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</row>
    <row r="167" spans="2:29" ht="15" customHeight="1">
      <c r="B167" s="132" t="str">
        <f t="shared" si="19"/>
        <v>NHS Greater Glasgow &amp; ClydeNHS Greater Glasgow &amp; Clyde</v>
      </c>
      <c r="C167" s="135" t="str">
        <f>E167</f>
        <v>NHS Greater Glasgow &amp; Clyde</v>
      </c>
      <c r="D167" s="165"/>
      <c r="E167" s="64" t="s">
        <v>128</v>
      </c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</row>
    <row r="168" spans="2:29" ht="15" customHeight="1">
      <c r="B168" s="132" t="str">
        <f t="shared" si="19"/>
        <v>NHS Greater Glasgow &amp; ClydeTotal Number of scheduled elective operations in theatre system</v>
      </c>
      <c r="C168" s="135" t="str">
        <f t="shared" ref="C168:C174" si="24">C167</f>
        <v>NHS Greater Glasgow &amp; Clyde</v>
      </c>
      <c r="D168" s="165"/>
      <c r="E168" s="58" t="s">
        <v>3</v>
      </c>
      <c r="F168" s="16">
        <f>'Publication Table'!D170</f>
        <v>6438</v>
      </c>
      <c r="G168" s="16">
        <f>'Publication Table'!E170</f>
        <v>6788</v>
      </c>
      <c r="H168" s="16">
        <f>'Publication Table'!F170</f>
        <v>5780</v>
      </c>
      <c r="I168" s="16">
        <f>'Publication Table'!G170</f>
        <v>6285</v>
      </c>
      <c r="J168" s="16">
        <f>'Publication Table'!H170</f>
        <v>7014</v>
      </c>
      <c r="K168" s="16">
        <f>'Publication Table'!I170</f>
        <v>7859</v>
      </c>
      <c r="L168" s="16">
        <f>'Publication Table'!J170</f>
        <v>7744</v>
      </c>
      <c r="M168" s="16">
        <f>'Publication Table'!K170</f>
        <v>7150</v>
      </c>
      <c r="N168" s="16">
        <f>'Publication Table'!L170</f>
        <v>6770</v>
      </c>
      <c r="O168" s="16">
        <f>'Publication Table'!M170</f>
        <v>7374</v>
      </c>
      <c r="P168" s="16">
        <f>'Publication Table'!N170</f>
        <v>7490</v>
      </c>
      <c r="Q168" s="16">
        <f>'Publication Table'!O170</f>
        <v>7020</v>
      </c>
      <c r="R168" s="16">
        <f>'Publication Table'!P170</f>
        <v>7014</v>
      </c>
      <c r="S168" s="16">
        <f>'Publication Table'!Q170</f>
        <v>7416</v>
      </c>
      <c r="T168" s="16">
        <f>'Publication Table'!R170</f>
        <v>5845</v>
      </c>
      <c r="U168" s="16">
        <f>'Publication Table'!S170</f>
        <v>7247</v>
      </c>
      <c r="V168" s="16">
        <f>'Publication Table'!T170</f>
        <v>7030</v>
      </c>
      <c r="W168" s="16">
        <f>'Publication Table'!U170</f>
        <v>7030</v>
      </c>
      <c r="X168" s="16">
        <f>'Publication Table'!V170</f>
        <v>7572</v>
      </c>
      <c r="Y168" s="16">
        <f>'Publication Table'!W170</f>
        <v>6242</v>
      </c>
      <c r="Z168" s="16">
        <f>'Publication Table'!X170</f>
        <v>6487</v>
      </c>
      <c r="AA168" s="16">
        <f>'Publication Table'!Y170</f>
        <v>6395</v>
      </c>
      <c r="AB168" s="16">
        <f>'Publication Table'!Z170</f>
        <v>7317</v>
      </c>
      <c r="AC168" s="16">
        <f>'Publication Table'!AA170</f>
        <v>5278</v>
      </c>
    </row>
    <row r="169" spans="2:29" ht="15" customHeight="1">
      <c r="B169" s="132" t="str">
        <f t="shared" si="19"/>
        <v>NHS Greater Glasgow &amp; ClydePercent of total scheduled elective cancellations in theatre systems</v>
      </c>
      <c r="C169" s="135" t="str">
        <f t="shared" si="24"/>
        <v>NHS Greater Glasgow &amp; Clyde</v>
      </c>
      <c r="D169" s="165"/>
      <c r="E169" s="59" t="s">
        <v>117</v>
      </c>
      <c r="F169" s="88">
        <f>'Publication Table'!D171/'Publication Table (%)'!F$168</f>
        <v>7.5023299161230197E-2</v>
      </c>
      <c r="G169" s="88">
        <f>'Publication Table'!E171/'Publication Table (%)'!G$168</f>
        <v>7.1154979375368299E-2</v>
      </c>
      <c r="H169" s="88">
        <f>'Publication Table'!F171/'Publication Table (%)'!H$168</f>
        <v>7.2491349480968859E-2</v>
      </c>
      <c r="I169" s="88">
        <f>'Publication Table'!G171/'Publication Table (%)'!I$168</f>
        <v>7.7008750994431191E-2</v>
      </c>
      <c r="J169" s="88">
        <f>'Publication Table'!H171/'Publication Table (%)'!J$168</f>
        <v>7.9270031365839752E-2</v>
      </c>
      <c r="K169" s="88">
        <f>'Publication Table'!I171/'Publication Table (%)'!K$168</f>
        <v>9.3905076981804295E-2</v>
      </c>
      <c r="L169" s="88">
        <f>'Publication Table'!J171/'Publication Table (%)'!L$168</f>
        <v>9.026342975206611E-2</v>
      </c>
      <c r="M169" s="88">
        <f>'Publication Table'!K171/'Publication Table (%)'!M$168</f>
        <v>9.2447552447552442E-2</v>
      </c>
      <c r="N169" s="88">
        <f>'Publication Table'!L171/'Publication Table (%)'!N$168</f>
        <v>0.10132939438700148</v>
      </c>
      <c r="O169" s="88">
        <f>'Publication Table'!M171/'Publication Table (%)'!O$168</f>
        <v>9.41144561974505E-2</v>
      </c>
      <c r="P169" s="88">
        <f>'Publication Table'!N171/'Publication Table (%)'!P$168</f>
        <v>9.6662216288384506E-2</v>
      </c>
      <c r="Q169" s="88">
        <f>'Publication Table'!O171/'Publication Table (%)'!Q$168</f>
        <v>8.6467236467236461E-2</v>
      </c>
      <c r="R169" s="88">
        <f>'Publication Table'!P171/'Publication Table (%)'!R$168</f>
        <v>8.7111491303108066E-2</v>
      </c>
      <c r="S169" s="88">
        <f>'Publication Table'!Q171/'Publication Table (%)'!S$168</f>
        <v>8.5221143473570654E-2</v>
      </c>
      <c r="T169" s="88">
        <f>'Publication Table'!R171/'Publication Table (%)'!T$168</f>
        <v>8.263473053892216E-2</v>
      </c>
      <c r="U169" s="88">
        <f>'Publication Table'!S171/'Publication Table (%)'!U$168</f>
        <v>9.0244238995446396E-2</v>
      </c>
      <c r="V169" s="88">
        <f>'Publication Table'!T171/'Publication Table (%)'!V$168</f>
        <v>9.0042674253200575E-2</v>
      </c>
      <c r="W169" s="88">
        <f>'Publication Table'!U171/'Publication Table (%)'!W$168</f>
        <v>8.7624466571834994E-2</v>
      </c>
      <c r="X169" s="88">
        <f>'Publication Table'!V171/'Publication Table (%)'!X$168</f>
        <v>8.6634970945589015E-2</v>
      </c>
      <c r="Y169" s="88">
        <f>'Publication Table'!W171/'Publication Table (%)'!Y$168</f>
        <v>9.8846523550144186E-2</v>
      </c>
      <c r="Z169" s="88">
        <f>'Publication Table'!X171/'Publication Table (%)'!Z$168</f>
        <v>8.9409588407584395E-2</v>
      </c>
      <c r="AA169" s="88">
        <f>'Publication Table'!Y171/'Publication Table (%)'!AA$168</f>
        <v>8.5379202501954646E-2</v>
      </c>
      <c r="AB169" s="88">
        <f>'Publication Table'!Z171/'Publication Table (%)'!AB$168</f>
        <v>8.1180811808118078E-2</v>
      </c>
      <c r="AC169" s="88">
        <f>'Publication Table'!AA171/'Publication Table (%)'!AC$168</f>
        <v>9.4543387646835925E-2</v>
      </c>
    </row>
    <row r="170" spans="2:29" ht="15" customHeight="1">
      <c r="B170" s="132" t="str">
        <f t="shared" si="19"/>
        <v>NHS Greater Glasgow &amp; ClydeCancellation based on clinical reason by hospital %</v>
      </c>
      <c r="C170" s="135" t="str">
        <f t="shared" si="24"/>
        <v>NHS Greater Glasgow &amp; Clyde</v>
      </c>
      <c r="D170" s="165"/>
      <c r="E170" s="61" t="s">
        <v>118</v>
      </c>
      <c r="F170" s="88">
        <f>'Publication Table'!D172/'Publication Table (%)'!F$168</f>
        <v>3.4638086362224291E-2</v>
      </c>
      <c r="G170" s="88">
        <f>'Publication Table'!E172/'Publication Table (%)'!G$168</f>
        <v>3.4914555097230404E-2</v>
      </c>
      <c r="H170" s="88">
        <f>'Publication Table'!F172/'Publication Table (%)'!H$168</f>
        <v>3.5813148788927336E-2</v>
      </c>
      <c r="I170" s="88">
        <f>'Publication Table'!G172/'Publication Table (%)'!I$168</f>
        <v>3.9140811455847253E-2</v>
      </c>
      <c r="J170" s="88">
        <f>'Publication Table'!H172/'Publication Table (%)'!J$168</f>
        <v>3.4930139720558882E-2</v>
      </c>
      <c r="K170" s="88">
        <f>'Publication Table'!I172/'Publication Table (%)'!K$168</f>
        <v>4.0972133859269629E-2</v>
      </c>
      <c r="L170" s="88">
        <f>'Publication Table'!J172/'Publication Table (%)'!L$168</f>
        <v>3.8352272727272728E-2</v>
      </c>
      <c r="M170" s="88">
        <f>'Publication Table'!K172/'Publication Table (%)'!M$168</f>
        <v>0.04</v>
      </c>
      <c r="N170" s="88">
        <f>'Publication Table'!L172/'Publication Table (%)'!N$168</f>
        <v>4.3426883308714921E-2</v>
      </c>
      <c r="O170" s="88">
        <f>'Publication Table'!M172/'Publication Table (%)'!O$168</f>
        <v>4.1903986981285599E-2</v>
      </c>
      <c r="P170" s="88">
        <f>'Publication Table'!N172/'Publication Table (%)'!P$168</f>
        <v>3.9519359145527372E-2</v>
      </c>
      <c r="Q170" s="88">
        <f>'Publication Table'!O172/'Publication Table (%)'!Q$168</f>
        <v>4.1452991452991451E-2</v>
      </c>
      <c r="R170" s="88">
        <f>'Publication Table'!P172/'Publication Table (%)'!R$168</f>
        <v>3.5072711719418309E-2</v>
      </c>
      <c r="S170" s="88">
        <f>'Publication Table'!Q172/'Publication Table (%)'!S$168</f>
        <v>3.8295577130528585E-2</v>
      </c>
      <c r="T170" s="88">
        <f>'Publication Table'!R172/'Publication Table (%)'!T$168</f>
        <v>3.5243798118049618E-2</v>
      </c>
      <c r="U170" s="88">
        <f>'Publication Table'!S172/'Publication Table (%)'!U$168</f>
        <v>3.9188629777839108E-2</v>
      </c>
      <c r="V170" s="88">
        <f>'Publication Table'!T172/'Publication Table (%)'!V$168</f>
        <v>4.1109530583214794E-2</v>
      </c>
      <c r="W170" s="88">
        <f>'Publication Table'!U172/'Publication Table (%)'!W$168</f>
        <v>3.584637268847795E-2</v>
      </c>
      <c r="X170" s="88">
        <f>'Publication Table'!V172/'Publication Table (%)'!X$168</f>
        <v>3.8431061806656099E-2</v>
      </c>
      <c r="Y170" s="88">
        <f>'Publication Table'!W172/'Publication Table (%)'!Y$168</f>
        <v>4.2133931432233256E-2</v>
      </c>
      <c r="Z170" s="88">
        <f>'Publication Table'!X172/'Publication Table (%)'!Z$168</f>
        <v>3.668876213966394E-2</v>
      </c>
      <c r="AA170" s="88">
        <f>'Publication Table'!Y172/'Publication Table (%)'!AA$168</f>
        <v>4.1594996090695856E-2</v>
      </c>
      <c r="AB170" s="88">
        <f>'Publication Table'!Z172/'Publication Table (%)'!AB$168</f>
        <v>3.7857045237119039E-2</v>
      </c>
      <c r="AC170" s="88">
        <f>'Publication Table'!AA172/'Publication Table (%)'!AC$168</f>
        <v>3.997726411519515E-2</v>
      </c>
    </row>
    <row r="171" spans="2:29" ht="15" customHeight="1">
      <c r="B171" s="132" t="str">
        <f t="shared" si="19"/>
        <v>NHS Greater Glasgow &amp; ClydeCancellation based on capacity or non-clinical reason by hospital %</v>
      </c>
      <c r="C171" s="135" t="str">
        <f t="shared" si="24"/>
        <v>NHS Greater Glasgow &amp; Clyde</v>
      </c>
      <c r="D171" s="165"/>
      <c r="E171" s="61" t="s">
        <v>119</v>
      </c>
      <c r="F171" s="88">
        <f>'Publication Table'!D173/'Publication Table (%)'!F$168</f>
        <v>9.9409754582168372E-3</v>
      </c>
      <c r="G171" s="88">
        <f>'Publication Table'!E173/'Publication Table (%)'!G$168</f>
        <v>7.9552150854449027E-3</v>
      </c>
      <c r="H171" s="88">
        <f>'Publication Table'!F173/'Publication Table (%)'!H$168</f>
        <v>8.1314878892733561E-3</v>
      </c>
      <c r="I171" s="88">
        <f>'Publication Table'!G173/'Publication Table (%)'!I$168</f>
        <v>7.955449482895784E-3</v>
      </c>
      <c r="J171" s="88">
        <f>'Publication Table'!H173/'Publication Table (%)'!J$168</f>
        <v>1.4257199885942401E-2</v>
      </c>
      <c r="K171" s="88">
        <f>'Publication Table'!I173/'Publication Table (%)'!K$168</f>
        <v>1.5523603511897188E-2</v>
      </c>
      <c r="L171" s="88">
        <f>'Publication Table'!J173/'Publication Table (%)'!L$168</f>
        <v>1.4850206611570249E-2</v>
      </c>
      <c r="M171" s="88">
        <f>'Publication Table'!K173/'Publication Table (%)'!M$168</f>
        <v>1.1608391608391609E-2</v>
      </c>
      <c r="N171" s="88">
        <f>'Publication Table'!L173/'Publication Table (%)'!N$168</f>
        <v>1.8316100443131464E-2</v>
      </c>
      <c r="O171" s="88">
        <f>'Publication Table'!M173/'Publication Table (%)'!O$168</f>
        <v>1.7087062652563059E-2</v>
      </c>
      <c r="P171" s="88">
        <f>'Publication Table'!N173/'Publication Table (%)'!P$168</f>
        <v>1.7757009345794394E-2</v>
      </c>
      <c r="Q171" s="88">
        <f>'Publication Table'!O173/'Publication Table (%)'!Q$168</f>
        <v>1.1823361823361824E-2</v>
      </c>
      <c r="R171" s="88">
        <f>'Publication Table'!P173/'Publication Table (%)'!R$168</f>
        <v>1.6680923866552608E-2</v>
      </c>
      <c r="S171" s="88">
        <f>'Publication Table'!Q173/'Publication Table (%)'!S$168</f>
        <v>1.307982740021575E-2</v>
      </c>
      <c r="T171" s="88">
        <f>'Publication Table'!R173/'Publication Table (%)'!T$168</f>
        <v>1.1462788708297691E-2</v>
      </c>
      <c r="U171" s="88">
        <f>'Publication Table'!S173/'Publication Table (%)'!U$168</f>
        <v>1.5454670898302747E-2</v>
      </c>
      <c r="V171" s="88">
        <f>'Publication Table'!T173/'Publication Table (%)'!V$168</f>
        <v>1.2944523470839261E-2</v>
      </c>
      <c r="W171" s="88">
        <f>'Publication Table'!U173/'Publication Table (%)'!W$168</f>
        <v>1.5789473684210527E-2</v>
      </c>
      <c r="X171" s="88">
        <f>'Publication Table'!V173/'Publication Table (%)'!X$168</f>
        <v>1.4923402007395668E-2</v>
      </c>
      <c r="Y171" s="88">
        <f>'Publication Table'!W173/'Publication Table (%)'!Y$168</f>
        <v>1.3457225248317847E-2</v>
      </c>
      <c r="Z171" s="88">
        <f>'Publication Table'!X173/'Publication Table (%)'!Z$168</f>
        <v>1.8498535532603669E-2</v>
      </c>
      <c r="AA171" s="88">
        <f>'Publication Table'!Y173/'Publication Table (%)'!AA$168</f>
        <v>1.1415168100078187E-2</v>
      </c>
      <c r="AB171" s="88">
        <f>'Publication Table'!Z173/'Publication Table (%)'!AB$168</f>
        <v>1.1753450867842012E-2</v>
      </c>
      <c r="AC171" s="88">
        <f>'Publication Table'!AA173/'Publication Table (%)'!AC$168</f>
        <v>1.5915119363395226E-2</v>
      </c>
    </row>
    <row r="172" spans="2:29" ht="15" customHeight="1">
      <c r="B172" s="132" t="str">
        <f t="shared" si="19"/>
        <v>NHS Greater Glasgow &amp; ClydeCancelled by Patient %</v>
      </c>
      <c r="C172" s="135" t="str">
        <f t="shared" si="24"/>
        <v>NHS Greater Glasgow &amp; Clyde</v>
      </c>
      <c r="D172" s="165"/>
      <c r="E172" s="61" t="s">
        <v>120</v>
      </c>
      <c r="F172" s="88">
        <f>'Publication Table'!D174/'Publication Table (%)'!F$168</f>
        <v>2.9667598633115876E-2</v>
      </c>
      <c r="G172" s="88">
        <f>'Publication Table'!E174/'Publication Table (%)'!G$168</f>
        <v>2.7401296405421331E-2</v>
      </c>
      <c r="H172" s="88">
        <f>'Publication Table'!F174/'Publication Table (%)'!H$168</f>
        <v>2.7508650519031144E-2</v>
      </c>
      <c r="I172" s="88">
        <f>'Publication Table'!G174/'Publication Table (%)'!I$168</f>
        <v>2.8639618138424822E-2</v>
      </c>
      <c r="J172" s="88">
        <f>'Publication Table'!H174/'Publication Table (%)'!J$168</f>
        <v>2.8514399771884802E-2</v>
      </c>
      <c r="K172" s="88">
        <f>'Publication Table'!I174/'Publication Table (%)'!K$168</f>
        <v>3.6645883700216313E-2</v>
      </c>
      <c r="L172" s="88">
        <f>'Publication Table'!J174/'Publication Table (%)'!L$168</f>
        <v>3.4865702479338845E-2</v>
      </c>
      <c r="M172" s="88">
        <f>'Publication Table'!K174/'Publication Table (%)'!M$168</f>
        <v>3.7902097902097899E-2</v>
      </c>
      <c r="N172" s="88">
        <f>'Publication Table'!L174/'Publication Table (%)'!N$168</f>
        <v>3.604135893648449E-2</v>
      </c>
      <c r="O172" s="88">
        <f>'Publication Table'!M174/'Publication Table (%)'!O$168</f>
        <v>3.3360455655004069E-2</v>
      </c>
      <c r="P172" s="88">
        <f>'Publication Table'!N174/'Publication Table (%)'!P$168</f>
        <v>3.7249666221628841E-2</v>
      </c>
      <c r="Q172" s="88">
        <f>'Publication Table'!O174/'Publication Table (%)'!Q$168</f>
        <v>3.1196581196581197E-2</v>
      </c>
      <c r="R172" s="88">
        <f>'Publication Table'!P174/'Publication Table (%)'!R$168</f>
        <v>3.3646991730824069E-2</v>
      </c>
      <c r="S172" s="88">
        <f>'Publication Table'!Q174/'Publication Table (%)'!S$168</f>
        <v>3.2901833872707661E-2</v>
      </c>
      <c r="T172" s="88">
        <f>'Publication Table'!R174/'Publication Table (%)'!T$168</f>
        <v>3.4901625320787E-2</v>
      </c>
      <c r="U172" s="88">
        <f>'Publication Table'!S174/'Publication Table (%)'!U$168</f>
        <v>3.2013246860769971E-2</v>
      </c>
      <c r="V172" s="88">
        <f>'Publication Table'!T174/'Publication Table (%)'!V$168</f>
        <v>3.1721194879089615E-2</v>
      </c>
      <c r="W172" s="88">
        <f>'Publication Table'!U174/'Publication Table (%)'!W$168</f>
        <v>3.1721194879089615E-2</v>
      </c>
      <c r="X172" s="88">
        <f>'Publication Table'!V174/'Publication Table (%)'!X$168</f>
        <v>2.9318541996830427E-2</v>
      </c>
      <c r="Y172" s="88">
        <f>'Publication Table'!W174/'Publication Table (%)'!Y$168</f>
        <v>3.925024030759372E-2</v>
      </c>
      <c r="Z172" s="88">
        <f>'Publication Table'!X174/'Publication Table (%)'!Z$168</f>
        <v>3.0522583628796052E-2</v>
      </c>
      <c r="AA172" s="88">
        <f>'Publication Table'!Y174/'Publication Table (%)'!AA$168</f>
        <v>2.9241594996090695E-2</v>
      </c>
      <c r="AB172" s="88">
        <f>'Publication Table'!Z174/'Publication Table (%)'!AB$168</f>
        <v>2.9520295202952029E-2</v>
      </c>
      <c r="AC172" s="88">
        <f>'Publication Table'!AA174/'Publication Table (%)'!AC$168</f>
        <v>3.7324744221295947E-2</v>
      </c>
    </row>
    <row r="173" spans="2:29" ht="15" customHeight="1">
      <c r="B173" s="132" t="str">
        <f t="shared" si="19"/>
        <v>NHS Greater Glasgow &amp; ClydeOther reason %</v>
      </c>
      <c r="C173" s="135" t="str">
        <f t="shared" si="24"/>
        <v>NHS Greater Glasgow &amp; Clyde</v>
      </c>
      <c r="D173" s="165"/>
      <c r="E173" s="61" t="s">
        <v>121</v>
      </c>
      <c r="F173" s="88">
        <f>'Publication Table'!D175/'Publication Table (%)'!F$168</f>
        <v>7.7663870767319041E-4</v>
      </c>
      <c r="G173" s="88">
        <f>'Publication Table'!E175/'Publication Table (%)'!G$168</f>
        <v>8.839127872716559E-4</v>
      </c>
      <c r="H173" s="88">
        <f>'Publication Table'!F175/'Publication Table (%)'!H$168</f>
        <v>1.0380622837370243E-3</v>
      </c>
      <c r="I173" s="88">
        <f>'Publication Table'!G175/'Publication Table (%)'!I$168</f>
        <v>1.2728719172633255E-3</v>
      </c>
      <c r="J173" s="88">
        <f>'Publication Table'!H175/'Publication Table (%)'!J$168</f>
        <v>1.5682919874536641E-3</v>
      </c>
      <c r="K173" s="88">
        <f>'Publication Table'!I175/'Publication Table (%)'!K$168</f>
        <v>7.6345591042117314E-4</v>
      </c>
      <c r="L173" s="88">
        <f>'Publication Table'!J175/'Publication Table (%)'!L$168</f>
        <v>2.1952479338842976E-3</v>
      </c>
      <c r="M173" s="88">
        <f>'Publication Table'!K175/'Publication Table (%)'!M$168</f>
        <v>2.9370629370629371E-3</v>
      </c>
      <c r="N173" s="88">
        <f>'Publication Table'!L175/'Publication Table (%)'!N$168</f>
        <v>3.5450516986706058E-3</v>
      </c>
      <c r="O173" s="88">
        <f>'Publication Table'!M175/'Publication Table (%)'!O$168</f>
        <v>1.7629509085977759E-3</v>
      </c>
      <c r="P173" s="88">
        <f>'Publication Table'!N175/'Publication Table (%)'!P$168</f>
        <v>2.1361815754339119E-3</v>
      </c>
      <c r="Q173" s="88">
        <f>'Publication Table'!O175/'Publication Table (%)'!Q$168</f>
        <v>1.9943019943019944E-3</v>
      </c>
      <c r="R173" s="88">
        <f>'Publication Table'!P175/'Publication Table (%)'!R$168</f>
        <v>1.710863986313088E-3</v>
      </c>
      <c r="S173" s="88">
        <f>'Publication Table'!Q175/'Publication Table (%)'!S$168</f>
        <v>9.4390507011866238E-4</v>
      </c>
      <c r="T173" s="88">
        <f>'Publication Table'!R175/'Publication Table (%)'!T$168</f>
        <v>1.0265183917878529E-3</v>
      </c>
      <c r="U173" s="88">
        <f>'Publication Table'!S175/'Publication Table (%)'!U$168</f>
        <v>3.5876914585345658E-3</v>
      </c>
      <c r="V173" s="88">
        <f>'Publication Table'!T175/'Publication Table (%)'!V$168</f>
        <v>4.2674253200568994E-3</v>
      </c>
      <c r="W173" s="88">
        <f>'Publication Table'!U175/'Publication Table (%)'!W$168</f>
        <v>4.2674253200568994E-3</v>
      </c>
      <c r="X173" s="88">
        <f>'Publication Table'!V175/'Publication Table (%)'!X$168</f>
        <v>3.9619651347068147E-3</v>
      </c>
      <c r="Y173" s="88">
        <f>'Publication Table'!W175/'Publication Table (%)'!Y$168</f>
        <v>4.0051265619993589E-3</v>
      </c>
      <c r="Z173" s="88">
        <f>'Publication Table'!X175/'Publication Table (%)'!Z$168</f>
        <v>3.6997071065207336E-3</v>
      </c>
      <c r="AA173" s="88">
        <f>'Publication Table'!Y175/'Publication Table (%)'!AA$168</f>
        <v>3.1274433150899139E-3</v>
      </c>
      <c r="AB173" s="88">
        <f>'Publication Table'!Z175/'Publication Table (%)'!AB$168</f>
        <v>2.050020500205002E-3</v>
      </c>
      <c r="AC173" s="88">
        <f>'Publication Table'!AA175/'Publication Table (%)'!AC$168</f>
        <v>1.3262599469496021E-3</v>
      </c>
    </row>
    <row r="174" spans="2:29" ht="15" customHeight="1" collapsed="1">
      <c r="B174" s="132" t="str">
        <f t="shared" si="19"/>
        <v>NHS Greater Glasgow &amp; ClydeHospital Level</v>
      </c>
      <c r="C174" s="135" t="str">
        <f t="shared" si="24"/>
        <v>NHS Greater Glasgow &amp; Clyde</v>
      </c>
      <c r="D174" s="165"/>
      <c r="E174" s="66" t="s">
        <v>10</v>
      </c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</row>
    <row r="175" spans="2:29" ht="15" hidden="1" customHeight="1" outlineLevel="1" collapsed="1">
      <c r="B175" s="132" t="str">
        <f t="shared" si="19"/>
        <v>Vale of Leven General HospitalVale of Leven General Hospital</v>
      </c>
      <c r="C175" s="135" t="str">
        <f>E175</f>
        <v>Vale of Leven General Hospital</v>
      </c>
      <c r="D175" s="165" t="s">
        <v>44</v>
      </c>
      <c r="E175" s="65" t="s">
        <v>45</v>
      </c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</row>
    <row r="176" spans="2:29" ht="15" hidden="1" customHeight="1" outlineLevel="2">
      <c r="B176" s="132" t="str">
        <f t="shared" si="19"/>
        <v>Vale of Leven General HospitalTotal Number of scheduled elective operations in theatre system</v>
      </c>
      <c r="C176" s="135" t="str">
        <f t="shared" ref="C176:C181" si="25">C175</f>
        <v>Vale of Leven General Hospital</v>
      </c>
      <c r="D176" s="165"/>
      <c r="E176" s="58" t="s">
        <v>3</v>
      </c>
      <c r="F176" s="29">
        <f>'Publication Table'!D178</f>
        <v>272</v>
      </c>
      <c r="G176" s="29">
        <f>'Publication Table'!E178</f>
        <v>262</v>
      </c>
      <c r="H176" s="29">
        <f>'Publication Table'!F178</f>
        <v>218</v>
      </c>
      <c r="I176" s="29">
        <f>'Publication Table'!G178</f>
        <v>189</v>
      </c>
      <c r="J176" s="154">
        <f>'Publication Table'!H178</f>
        <v>266</v>
      </c>
      <c r="K176" s="29">
        <f>'Publication Table'!I178</f>
        <v>261</v>
      </c>
      <c r="L176" s="29">
        <f>'Publication Table'!J178</f>
        <v>250</v>
      </c>
      <c r="M176" s="29">
        <f>'Publication Table'!K178</f>
        <v>210</v>
      </c>
      <c r="N176" s="29">
        <f>'Publication Table'!L178</f>
        <v>241</v>
      </c>
      <c r="O176" s="29">
        <f>'Publication Table'!M178</f>
        <v>256</v>
      </c>
      <c r="P176" s="29">
        <f>'Publication Table'!N178</f>
        <v>250</v>
      </c>
      <c r="Q176" s="29">
        <f>'Publication Table'!O178</f>
        <v>261</v>
      </c>
      <c r="R176" s="29">
        <f>'Publication Table'!P178</f>
        <v>244</v>
      </c>
      <c r="S176" s="29">
        <f>'Publication Table'!Q178</f>
        <v>249</v>
      </c>
      <c r="T176" s="29">
        <f>'Publication Table'!R178</f>
        <v>191</v>
      </c>
      <c r="U176" s="29">
        <f>'Publication Table'!S178</f>
        <v>264</v>
      </c>
      <c r="V176" s="29">
        <f>'Publication Table'!T178</f>
        <v>230</v>
      </c>
      <c r="W176" s="29">
        <f>'Publication Table'!U178</f>
        <v>247</v>
      </c>
      <c r="X176" s="29">
        <f>'Publication Table'!V178</f>
        <v>263</v>
      </c>
      <c r="Y176" s="29">
        <f>'Publication Table'!W178</f>
        <v>236</v>
      </c>
      <c r="Z176" s="29">
        <f>'Publication Table'!X178</f>
        <v>246</v>
      </c>
      <c r="AA176" s="29">
        <f>'Publication Table'!Y178</f>
        <v>262</v>
      </c>
      <c r="AB176" s="29">
        <f>'Publication Table'!Z178</f>
        <v>297</v>
      </c>
      <c r="AC176" s="29">
        <f>'Publication Table'!AA178</f>
        <v>190</v>
      </c>
    </row>
    <row r="177" spans="2:29" ht="15" hidden="1" customHeight="1" outlineLevel="2">
      <c r="B177" s="132" t="str">
        <f t="shared" si="19"/>
        <v>Vale of Leven General HospitalPercent of total scheduled elective cancellations in theatre systems</v>
      </c>
      <c r="C177" s="135" t="str">
        <f t="shared" si="25"/>
        <v>Vale of Leven General Hospital</v>
      </c>
      <c r="D177" s="165"/>
      <c r="E177" s="59" t="s">
        <v>117</v>
      </c>
      <c r="F177" s="60">
        <f>'Publication Table'!D179/'Publication Table (%)'!F$176</f>
        <v>9.9264705882352935E-2</v>
      </c>
      <c r="G177" s="60">
        <f>'Publication Table'!E179/'Publication Table (%)'!G$176</f>
        <v>9.1603053435114504E-2</v>
      </c>
      <c r="H177" s="60">
        <f>'Publication Table'!F179/'Publication Table (%)'!H$176</f>
        <v>0.11009174311926606</v>
      </c>
      <c r="I177" s="60">
        <f>'Publication Table'!G179/'Publication Table (%)'!I$176</f>
        <v>0.10052910052910052</v>
      </c>
      <c r="J177" s="155">
        <f>'Publication Table'!H179/'Publication Table (%)'!J$176</f>
        <v>6.3909774436090222E-2</v>
      </c>
      <c r="K177" s="60">
        <f>'Publication Table'!I179/'Publication Table (%)'!K$176</f>
        <v>0.10344827586206896</v>
      </c>
      <c r="L177" s="60">
        <f>'Publication Table'!J179/'Publication Table (%)'!L$176</f>
        <v>7.5999999999999998E-2</v>
      </c>
      <c r="M177" s="60">
        <f>'Publication Table'!K179/'Publication Table (%)'!M$176</f>
        <v>8.5714285714285715E-2</v>
      </c>
      <c r="N177" s="60">
        <f>'Publication Table'!L179/'Publication Table (%)'!N$176</f>
        <v>6.6390041493775934E-2</v>
      </c>
      <c r="O177" s="60">
        <f>'Publication Table'!M179/'Publication Table (%)'!O$176</f>
        <v>8.59375E-2</v>
      </c>
      <c r="P177" s="60">
        <f>'Publication Table'!N179/'Publication Table (%)'!P$176</f>
        <v>0.11600000000000001</v>
      </c>
      <c r="Q177" s="60">
        <f>'Publication Table'!O179/'Publication Table (%)'!Q$176</f>
        <v>9.9616858237547887E-2</v>
      </c>
      <c r="R177" s="60">
        <f>'Publication Table'!P179/'Publication Table (%)'!R$176</f>
        <v>9.4262295081967207E-2</v>
      </c>
      <c r="S177" s="60">
        <f>'Publication Table'!Q179/'Publication Table (%)'!S$176</f>
        <v>7.6305220883534142E-2</v>
      </c>
      <c r="T177" s="60">
        <f>'Publication Table'!R179/'Publication Table (%)'!T$176</f>
        <v>8.9005235602094238E-2</v>
      </c>
      <c r="U177" s="60">
        <f>'Publication Table'!S179/'Publication Table (%)'!U$176</f>
        <v>0.10227272727272728</v>
      </c>
      <c r="V177" s="60">
        <f>'Publication Table'!T179/'Publication Table (%)'!V$176</f>
        <v>0.11739130434782609</v>
      </c>
      <c r="W177" s="60">
        <f>'Publication Table'!U179/'Publication Table (%)'!W$176</f>
        <v>8.5020242914979755E-2</v>
      </c>
      <c r="X177" s="60">
        <f>'Publication Table'!V179/'Publication Table (%)'!X$176</f>
        <v>0.10646387832699619</v>
      </c>
      <c r="Y177" s="60">
        <f>'Publication Table'!W179/'Publication Table (%)'!Y$176</f>
        <v>0.11864406779661017</v>
      </c>
      <c r="Z177" s="60">
        <f>'Publication Table'!X179/'Publication Table (%)'!Z$176</f>
        <v>0.1016260162601626</v>
      </c>
      <c r="AA177" s="60">
        <f>'Publication Table'!Y179/'Publication Table (%)'!AA$176</f>
        <v>8.0152671755725186E-2</v>
      </c>
      <c r="AB177" s="60">
        <f>'Publication Table'!Z179/'Publication Table (%)'!AB$176</f>
        <v>0.10774410774410774</v>
      </c>
      <c r="AC177" s="60">
        <f>'Publication Table'!AA179/'Publication Table (%)'!AC$176</f>
        <v>7.3684210526315783E-2</v>
      </c>
    </row>
    <row r="178" spans="2:29" ht="15" hidden="1" customHeight="1" outlineLevel="2">
      <c r="B178" s="132" t="str">
        <f t="shared" si="19"/>
        <v>Vale of Leven General HospitalCancellation based on clinical reason by hospital %</v>
      </c>
      <c r="C178" s="135" t="str">
        <f t="shared" si="25"/>
        <v>Vale of Leven General Hospital</v>
      </c>
      <c r="D178" s="165"/>
      <c r="E178" s="61" t="s">
        <v>118</v>
      </c>
      <c r="F178" s="60">
        <f>'Publication Table'!D180/'Publication Table (%)'!F$176</f>
        <v>5.8823529411764705E-2</v>
      </c>
      <c r="G178" s="60">
        <f>'Publication Table'!E180/'Publication Table (%)'!G$176</f>
        <v>4.5801526717557252E-2</v>
      </c>
      <c r="H178" s="60">
        <f>'Publication Table'!F180/'Publication Table (%)'!H$176</f>
        <v>6.4220183486238536E-2</v>
      </c>
      <c r="I178" s="60">
        <f>'Publication Table'!G180/'Publication Table (%)'!I$176</f>
        <v>5.2910052910052907E-2</v>
      </c>
      <c r="J178" s="155">
        <f>'Publication Table'!H180/'Publication Table (%)'!J$176</f>
        <v>3.007518796992481E-2</v>
      </c>
      <c r="K178" s="60">
        <f>'Publication Table'!I180/'Publication Table (%)'!K$176</f>
        <v>6.1302681992337162E-2</v>
      </c>
      <c r="L178" s="60">
        <f>'Publication Table'!J180/'Publication Table (%)'!L$176</f>
        <v>0.02</v>
      </c>
      <c r="M178" s="60">
        <f>'Publication Table'!K180/'Publication Table (%)'!M$176</f>
        <v>3.8095238095238099E-2</v>
      </c>
      <c r="N178" s="60">
        <f>'Publication Table'!L180/'Publication Table (%)'!N$176</f>
        <v>3.3195020746887967E-2</v>
      </c>
      <c r="O178" s="60">
        <f>'Publication Table'!M180/'Publication Table (%)'!O$176</f>
        <v>4.296875E-2</v>
      </c>
      <c r="P178" s="60">
        <f>'Publication Table'!N180/'Publication Table (%)'!P$176</f>
        <v>4.8000000000000001E-2</v>
      </c>
      <c r="Q178" s="60">
        <f>'Publication Table'!O180/'Publication Table (%)'!Q$176</f>
        <v>3.4482758620689655E-2</v>
      </c>
      <c r="R178" s="60">
        <f>'Publication Table'!P180/'Publication Table (%)'!R$176</f>
        <v>4.9180327868852458E-2</v>
      </c>
      <c r="S178" s="60">
        <f>'Publication Table'!Q180/'Publication Table (%)'!S$176</f>
        <v>4.0160642570281124E-2</v>
      </c>
      <c r="T178" s="60">
        <f>'Publication Table'!R180/'Publication Table (%)'!T$176</f>
        <v>5.2356020942408377E-2</v>
      </c>
      <c r="U178" s="60">
        <f>'Publication Table'!S180/'Publication Table (%)'!U$176</f>
        <v>5.6818181818181816E-2</v>
      </c>
      <c r="V178" s="60">
        <f>'Publication Table'!T180/'Publication Table (%)'!V$176</f>
        <v>5.6521739130434782E-2</v>
      </c>
      <c r="W178" s="60">
        <f>'Publication Table'!U180/'Publication Table (%)'!W$176</f>
        <v>3.643724696356275E-2</v>
      </c>
      <c r="X178" s="60">
        <f>'Publication Table'!V180/'Publication Table (%)'!X$176</f>
        <v>6.4638783269961975E-2</v>
      </c>
      <c r="Y178" s="60">
        <f>'Publication Table'!W180/'Publication Table (%)'!Y$176</f>
        <v>5.9322033898305086E-2</v>
      </c>
      <c r="Z178" s="60">
        <f>'Publication Table'!X180/'Publication Table (%)'!Z$176</f>
        <v>8.5365853658536592E-2</v>
      </c>
      <c r="AA178" s="60">
        <f>'Publication Table'!Y180/'Publication Table (%)'!AA$176</f>
        <v>6.4885496183206104E-2</v>
      </c>
      <c r="AB178" s="60">
        <f>'Publication Table'!Z180/'Publication Table (%)'!AB$176</f>
        <v>4.3771043771043773E-2</v>
      </c>
      <c r="AC178" s="60">
        <f>'Publication Table'!AA180/'Publication Table (%)'!AC$176</f>
        <v>4.2105263157894736E-2</v>
      </c>
    </row>
    <row r="179" spans="2:29" ht="15" hidden="1" customHeight="1" outlineLevel="2">
      <c r="B179" s="132" t="str">
        <f t="shared" si="19"/>
        <v>Vale of Leven General HospitalCancellation based on capacity or non-clinical reason by hospital %</v>
      </c>
      <c r="C179" s="135" t="str">
        <f t="shared" si="25"/>
        <v>Vale of Leven General Hospital</v>
      </c>
      <c r="D179" s="165"/>
      <c r="E179" s="61" t="s">
        <v>119</v>
      </c>
      <c r="F179" s="60">
        <f>'Publication Table'!D181/'Publication Table (%)'!F$176</f>
        <v>0</v>
      </c>
      <c r="G179" s="60">
        <f>'Publication Table'!E181/'Publication Table (%)'!G$176</f>
        <v>3.8167938931297708E-3</v>
      </c>
      <c r="H179" s="60">
        <f>'Publication Table'!F181/'Publication Table (%)'!H$176</f>
        <v>1.3761467889908258E-2</v>
      </c>
      <c r="I179" s="60">
        <f>'Publication Table'!G181/'Publication Table (%)'!I$176</f>
        <v>5.2910052910052907E-3</v>
      </c>
      <c r="J179" s="155">
        <f>'Publication Table'!H181/'Publication Table (%)'!J$176</f>
        <v>0</v>
      </c>
      <c r="K179" s="60">
        <f>'Publication Table'!I181/'Publication Table (%)'!K$176</f>
        <v>3.8314176245210726E-3</v>
      </c>
      <c r="L179" s="60">
        <f>'Publication Table'!J181/'Publication Table (%)'!L$176</f>
        <v>0</v>
      </c>
      <c r="M179" s="60">
        <f>'Publication Table'!K181/'Publication Table (%)'!M$176</f>
        <v>4.7619047619047623E-3</v>
      </c>
      <c r="N179" s="60">
        <f>'Publication Table'!L181/'Publication Table (%)'!N$176</f>
        <v>0</v>
      </c>
      <c r="O179" s="60">
        <f>'Publication Table'!M181/'Publication Table (%)'!O$176</f>
        <v>3.90625E-3</v>
      </c>
      <c r="P179" s="60">
        <f>'Publication Table'!N181/'Publication Table (%)'!P$176</f>
        <v>0</v>
      </c>
      <c r="Q179" s="60">
        <f>'Publication Table'!O181/'Publication Table (%)'!Q$176</f>
        <v>0</v>
      </c>
      <c r="R179" s="60">
        <f>'Publication Table'!P181/'Publication Table (%)'!R$176</f>
        <v>4.0983606557377051E-3</v>
      </c>
      <c r="S179" s="60">
        <f>'Publication Table'!Q181/'Publication Table (%)'!S$176</f>
        <v>0</v>
      </c>
      <c r="T179" s="60">
        <f>'Publication Table'!R181/'Publication Table (%)'!T$176</f>
        <v>0</v>
      </c>
      <c r="U179" s="60">
        <f>'Publication Table'!S181/'Publication Table (%)'!U$176</f>
        <v>0</v>
      </c>
      <c r="V179" s="60">
        <f>'Publication Table'!T181/'Publication Table (%)'!V$176</f>
        <v>0</v>
      </c>
      <c r="W179" s="60">
        <f>'Publication Table'!U181/'Publication Table (%)'!W$176</f>
        <v>0</v>
      </c>
      <c r="X179" s="60">
        <f>'Publication Table'!V181/'Publication Table (%)'!X$176</f>
        <v>3.8022813688212928E-3</v>
      </c>
      <c r="Y179" s="60">
        <f>'Publication Table'!W181/'Publication Table (%)'!Y$176</f>
        <v>4.2372881355932203E-3</v>
      </c>
      <c r="Z179" s="60">
        <f>'Publication Table'!X181/'Publication Table (%)'!Z$176</f>
        <v>0</v>
      </c>
      <c r="AA179" s="60">
        <f>'Publication Table'!Y181/'Publication Table (%)'!AA$176</f>
        <v>0</v>
      </c>
      <c r="AB179" s="60">
        <f>'Publication Table'!Z181/'Publication Table (%)'!AB$176</f>
        <v>3.0303030303030304E-2</v>
      </c>
      <c r="AC179" s="60">
        <f>'Publication Table'!AA181/'Publication Table (%)'!AC$176</f>
        <v>0</v>
      </c>
    </row>
    <row r="180" spans="2:29" ht="15" hidden="1" customHeight="1" outlineLevel="2">
      <c r="B180" s="132" t="str">
        <f t="shared" si="19"/>
        <v>Vale of Leven General HospitalCancelled by Patient %</v>
      </c>
      <c r="C180" s="135" t="str">
        <f t="shared" si="25"/>
        <v>Vale of Leven General Hospital</v>
      </c>
      <c r="D180" s="165"/>
      <c r="E180" s="61" t="s">
        <v>120</v>
      </c>
      <c r="F180" s="60">
        <f>'Publication Table'!D182/'Publication Table (%)'!F$176</f>
        <v>4.0441176470588237E-2</v>
      </c>
      <c r="G180" s="60">
        <f>'Publication Table'!E182/'Publication Table (%)'!G$176</f>
        <v>4.1984732824427481E-2</v>
      </c>
      <c r="H180" s="60">
        <f>'Publication Table'!F182/'Publication Table (%)'!H$176</f>
        <v>3.2110091743119268E-2</v>
      </c>
      <c r="I180" s="60">
        <f>'Publication Table'!G182/'Publication Table (%)'!I$176</f>
        <v>3.7037037037037035E-2</v>
      </c>
      <c r="J180" s="155">
        <f>'Publication Table'!H182/'Publication Table (%)'!J$176</f>
        <v>3.3834586466165412E-2</v>
      </c>
      <c r="K180" s="60">
        <f>'Publication Table'!I182/'Publication Table (%)'!K$176</f>
        <v>3.8314176245210725E-2</v>
      </c>
      <c r="L180" s="60">
        <f>'Publication Table'!J182/'Publication Table (%)'!L$176</f>
        <v>5.6000000000000001E-2</v>
      </c>
      <c r="M180" s="60">
        <f>'Publication Table'!K182/'Publication Table (%)'!M$176</f>
        <v>4.2857142857142858E-2</v>
      </c>
      <c r="N180" s="60">
        <f>'Publication Table'!L182/'Publication Table (%)'!N$176</f>
        <v>2.9045643153526972E-2</v>
      </c>
      <c r="O180" s="60">
        <f>'Publication Table'!M182/'Publication Table (%)'!O$176</f>
        <v>3.90625E-2</v>
      </c>
      <c r="P180" s="60">
        <f>'Publication Table'!N182/'Publication Table (%)'!P$176</f>
        <v>4.8000000000000001E-2</v>
      </c>
      <c r="Q180" s="60">
        <f>'Publication Table'!O182/'Publication Table (%)'!Q$176</f>
        <v>6.1302681992337162E-2</v>
      </c>
      <c r="R180" s="60">
        <f>'Publication Table'!P182/'Publication Table (%)'!R$176</f>
        <v>4.0983606557377046E-2</v>
      </c>
      <c r="S180" s="60">
        <f>'Publication Table'!Q182/'Publication Table (%)'!S$176</f>
        <v>3.614457831325301E-2</v>
      </c>
      <c r="T180" s="60">
        <f>'Publication Table'!R182/'Publication Table (%)'!T$176</f>
        <v>3.6649214659685861E-2</v>
      </c>
      <c r="U180" s="60">
        <f>'Publication Table'!S182/'Publication Table (%)'!U$176</f>
        <v>4.5454545454545456E-2</v>
      </c>
      <c r="V180" s="60">
        <f>'Publication Table'!T182/'Publication Table (%)'!V$176</f>
        <v>6.0869565217391307E-2</v>
      </c>
      <c r="W180" s="60">
        <f>'Publication Table'!U182/'Publication Table (%)'!W$176</f>
        <v>3.643724696356275E-2</v>
      </c>
      <c r="X180" s="60">
        <f>'Publication Table'!V182/'Publication Table (%)'!X$176</f>
        <v>3.8022813688212927E-2</v>
      </c>
      <c r="Y180" s="60">
        <f>'Publication Table'!W182/'Publication Table (%)'!Y$176</f>
        <v>5.5084745762711863E-2</v>
      </c>
      <c r="Z180" s="60">
        <f>'Publication Table'!X182/'Publication Table (%)'!Z$176</f>
        <v>1.6260162601626018E-2</v>
      </c>
      <c r="AA180" s="60">
        <f>'Publication Table'!Y182/'Publication Table (%)'!AA$176</f>
        <v>1.5267175572519083E-2</v>
      </c>
      <c r="AB180" s="60">
        <f>'Publication Table'!Z182/'Publication Table (%)'!AB$176</f>
        <v>3.3670033670033669E-2</v>
      </c>
      <c r="AC180" s="60">
        <f>'Publication Table'!AA182/'Publication Table (%)'!AC$176</f>
        <v>3.1578947368421054E-2</v>
      </c>
    </row>
    <row r="181" spans="2:29" ht="15" hidden="1" customHeight="1" outlineLevel="2">
      <c r="B181" s="132" t="str">
        <f t="shared" si="19"/>
        <v>Vale of Leven General HospitalOther reason %</v>
      </c>
      <c r="C181" s="135" t="str">
        <f t="shared" si="25"/>
        <v>Vale of Leven General Hospital</v>
      </c>
      <c r="D181" s="165"/>
      <c r="E181" s="61" t="s">
        <v>121</v>
      </c>
      <c r="F181" s="60">
        <f>'Publication Table'!D183/'Publication Table (%)'!F$176</f>
        <v>0</v>
      </c>
      <c r="G181" s="60">
        <f>'Publication Table'!E183/'Publication Table (%)'!G$176</f>
        <v>0</v>
      </c>
      <c r="H181" s="60">
        <f>'Publication Table'!F183/'Publication Table (%)'!H$176</f>
        <v>0</v>
      </c>
      <c r="I181" s="60">
        <f>'Publication Table'!G183/'Publication Table (%)'!I$176</f>
        <v>5.2910052910052907E-3</v>
      </c>
      <c r="J181" s="155">
        <f>'Publication Table'!H183/'Publication Table (%)'!J$176</f>
        <v>0</v>
      </c>
      <c r="K181" s="60">
        <f>'Publication Table'!I183/'Publication Table (%)'!K$176</f>
        <v>0</v>
      </c>
      <c r="L181" s="60">
        <f>'Publication Table'!J183/'Publication Table (%)'!L$176</f>
        <v>0</v>
      </c>
      <c r="M181" s="60">
        <f>'Publication Table'!K183/'Publication Table (%)'!M$176</f>
        <v>0</v>
      </c>
      <c r="N181" s="60">
        <f>'Publication Table'!L183/'Publication Table (%)'!N$176</f>
        <v>4.1493775933609959E-3</v>
      </c>
      <c r="O181" s="60">
        <f>'Publication Table'!M183/'Publication Table (%)'!O$176</f>
        <v>0</v>
      </c>
      <c r="P181" s="60">
        <f>'Publication Table'!N183/'Publication Table (%)'!P$176</f>
        <v>0.02</v>
      </c>
      <c r="Q181" s="60">
        <f>'Publication Table'!O183/'Publication Table (%)'!Q$176</f>
        <v>3.8314176245210726E-3</v>
      </c>
      <c r="R181" s="60">
        <f>'Publication Table'!P183/'Publication Table (%)'!R$176</f>
        <v>0</v>
      </c>
      <c r="S181" s="60">
        <f>'Publication Table'!Q183/'Publication Table (%)'!S$176</f>
        <v>0</v>
      </c>
      <c r="T181" s="60">
        <f>'Publication Table'!R183/'Publication Table (%)'!T$176</f>
        <v>0</v>
      </c>
      <c r="U181" s="60">
        <f>'Publication Table'!S183/'Publication Table (%)'!U$176</f>
        <v>0</v>
      </c>
      <c r="V181" s="60">
        <f>'Publication Table'!T183/'Publication Table (%)'!V$176</f>
        <v>0</v>
      </c>
      <c r="W181" s="60">
        <f>'Publication Table'!U183/'Publication Table (%)'!W$176</f>
        <v>1.2145748987854251E-2</v>
      </c>
      <c r="X181" s="60">
        <f>'Publication Table'!V183/'Publication Table (%)'!X$176</f>
        <v>0</v>
      </c>
      <c r="Y181" s="60">
        <f>'Publication Table'!W183/'Publication Table (%)'!Y$176</f>
        <v>0</v>
      </c>
      <c r="Z181" s="60">
        <f>'Publication Table'!X183/'Publication Table (%)'!Z$176</f>
        <v>0</v>
      </c>
      <c r="AA181" s="60">
        <f>'Publication Table'!Y183/'Publication Table (%)'!AA$176</f>
        <v>0</v>
      </c>
      <c r="AB181" s="60">
        <f>'Publication Table'!Z183/'Publication Table (%)'!AB$176</f>
        <v>0</v>
      </c>
      <c r="AC181" s="60">
        <f>'Publication Table'!AA183/'Publication Table (%)'!AC$176</f>
        <v>0</v>
      </c>
    </row>
    <row r="182" spans="2:29" ht="15" hidden="1" customHeight="1" outlineLevel="1" collapsed="1">
      <c r="B182" s="132" t="str">
        <f t="shared" si="19"/>
        <v>Inverclyde Royal HospitalInverclyde Royal Hospital</v>
      </c>
      <c r="C182" s="135" t="str">
        <f>E182</f>
        <v>Inverclyde Royal Hospital</v>
      </c>
      <c r="D182" s="165" t="s">
        <v>46</v>
      </c>
      <c r="E182" s="65" t="s">
        <v>47</v>
      </c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</row>
    <row r="183" spans="2:29" ht="15" hidden="1" customHeight="1" outlineLevel="2">
      <c r="B183" s="132" t="str">
        <f t="shared" si="19"/>
        <v>Inverclyde Royal HospitalTotal Number of scheduled elective operations in theatre system</v>
      </c>
      <c r="C183" s="135" t="str">
        <f t="shared" ref="C183:C188" si="26">C182</f>
        <v>Inverclyde Royal Hospital</v>
      </c>
      <c r="D183" s="165"/>
      <c r="E183" s="58" t="s">
        <v>3</v>
      </c>
      <c r="F183" s="29">
        <f>'Publication Table'!D185</f>
        <v>397</v>
      </c>
      <c r="G183" s="29">
        <f>'Publication Table'!E185</f>
        <v>501</v>
      </c>
      <c r="H183" s="29">
        <f>'Publication Table'!F185</f>
        <v>381</v>
      </c>
      <c r="I183" s="29">
        <f>'Publication Table'!G185</f>
        <v>455</v>
      </c>
      <c r="J183" s="154">
        <f>'Publication Table'!H185</f>
        <v>456</v>
      </c>
      <c r="K183" s="29">
        <f>'Publication Table'!I185</f>
        <v>522</v>
      </c>
      <c r="L183" s="29">
        <f>'Publication Table'!J185</f>
        <v>519</v>
      </c>
      <c r="M183" s="29">
        <f>'Publication Table'!K185</f>
        <v>478</v>
      </c>
      <c r="N183" s="29">
        <f>'Publication Table'!L185</f>
        <v>512</v>
      </c>
      <c r="O183" s="29">
        <f>'Publication Table'!M185</f>
        <v>512</v>
      </c>
      <c r="P183" s="29">
        <f>'Publication Table'!N185</f>
        <v>535</v>
      </c>
      <c r="Q183" s="29">
        <f>'Publication Table'!O185</f>
        <v>523</v>
      </c>
      <c r="R183" s="29">
        <f>'Publication Table'!P185</f>
        <v>570</v>
      </c>
      <c r="S183" s="29">
        <f>'Publication Table'!Q185</f>
        <v>566</v>
      </c>
      <c r="T183" s="29">
        <f>'Publication Table'!R185</f>
        <v>436</v>
      </c>
      <c r="U183" s="29">
        <f>'Publication Table'!S185</f>
        <v>416</v>
      </c>
      <c r="V183" s="29">
        <f>'Publication Table'!T185</f>
        <v>451</v>
      </c>
      <c r="W183" s="29">
        <f>'Publication Table'!U185</f>
        <v>463</v>
      </c>
      <c r="X183" s="29">
        <f>'Publication Table'!V185</f>
        <v>477</v>
      </c>
      <c r="Y183" s="29">
        <f>'Publication Table'!W185</f>
        <v>342</v>
      </c>
      <c r="Z183" s="29">
        <f>'Publication Table'!X185</f>
        <v>429</v>
      </c>
      <c r="AA183" s="29">
        <f>'Publication Table'!Y185</f>
        <v>449</v>
      </c>
      <c r="AB183" s="29">
        <f>'Publication Table'!Z185</f>
        <v>504</v>
      </c>
      <c r="AC183" s="29">
        <f>'Publication Table'!AA185</f>
        <v>310</v>
      </c>
    </row>
    <row r="184" spans="2:29" ht="15" hidden="1" customHeight="1" outlineLevel="2">
      <c r="B184" s="132" t="str">
        <f t="shared" si="19"/>
        <v>Inverclyde Royal HospitalPercent of total scheduled elective cancellations in theatre systems</v>
      </c>
      <c r="C184" s="135" t="str">
        <f t="shared" si="26"/>
        <v>Inverclyde Royal Hospital</v>
      </c>
      <c r="D184" s="165"/>
      <c r="E184" s="59" t="s">
        <v>117</v>
      </c>
      <c r="F184" s="60">
        <f>'Publication Table'!D186/'Publication Table (%)'!F$183</f>
        <v>8.3123425692695208E-2</v>
      </c>
      <c r="G184" s="60">
        <f>'Publication Table'!E186/'Publication Table (%)'!G$183</f>
        <v>5.7884231536926151E-2</v>
      </c>
      <c r="H184" s="60">
        <f>'Publication Table'!F186/'Publication Table (%)'!H$183</f>
        <v>5.2493438320209973E-2</v>
      </c>
      <c r="I184" s="60">
        <f>'Publication Table'!G186/'Publication Table (%)'!I$183</f>
        <v>7.6923076923076927E-2</v>
      </c>
      <c r="J184" s="155">
        <f>'Publication Table'!H186/'Publication Table (%)'!J$183</f>
        <v>7.6754385964912283E-2</v>
      </c>
      <c r="K184" s="60">
        <f>'Publication Table'!I186/'Publication Table (%)'!K$183</f>
        <v>9.5785440613026823E-2</v>
      </c>
      <c r="L184" s="60">
        <f>'Publication Table'!J186/'Publication Table (%)'!L$183</f>
        <v>8.8631984585741813E-2</v>
      </c>
      <c r="M184" s="60">
        <f>'Publication Table'!K186/'Publication Table (%)'!M$183</f>
        <v>0.12552301255230125</v>
      </c>
      <c r="N184" s="60">
        <f>'Publication Table'!L186/'Publication Table (%)'!N$183</f>
        <v>0.115234375</v>
      </c>
      <c r="O184" s="60">
        <f>'Publication Table'!M186/'Publication Table (%)'!O$183</f>
        <v>7.8125E-2</v>
      </c>
      <c r="P184" s="60">
        <f>'Publication Table'!N186/'Publication Table (%)'!P$183</f>
        <v>8.0373831775700941E-2</v>
      </c>
      <c r="Q184" s="60">
        <f>'Publication Table'!O186/'Publication Table (%)'!Q$183</f>
        <v>8.4130019120458893E-2</v>
      </c>
      <c r="R184" s="60">
        <f>'Publication Table'!P186/'Publication Table (%)'!R$183</f>
        <v>8.4210526315789472E-2</v>
      </c>
      <c r="S184" s="60">
        <f>'Publication Table'!Q186/'Publication Table (%)'!S$183</f>
        <v>8.3038869257950523E-2</v>
      </c>
      <c r="T184" s="60">
        <f>'Publication Table'!R186/'Publication Table (%)'!T$183</f>
        <v>9.862385321100918E-2</v>
      </c>
      <c r="U184" s="60">
        <f>'Publication Table'!S186/'Publication Table (%)'!U$183</f>
        <v>4.807692307692308E-2</v>
      </c>
      <c r="V184" s="60">
        <f>'Publication Table'!T186/'Publication Table (%)'!V$183</f>
        <v>0.12638580931263857</v>
      </c>
      <c r="W184" s="60">
        <f>'Publication Table'!U186/'Publication Table (%)'!W$183</f>
        <v>8.2073434125269976E-2</v>
      </c>
      <c r="X184" s="60">
        <f>'Publication Table'!V186/'Publication Table (%)'!X$183</f>
        <v>7.1278825995807121E-2</v>
      </c>
      <c r="Y184" s="60">
        <f>'Publication Table'!W186/'Publication Table (%)'!Y$183</f>
        <v>0.10526315789473684</v>
      </c>
      <c r="Z184" s="60">
        <f>'Publication Table'!X186/'Publication Table (%)'!Z$183</f>
        <v>7.9254079254079249E-2</v>
      </c>
      <c r="AA184" s="60">
        <f>'Publication Table'!Y186/'Publication Table (%)'!AA$183</f>
        <v>8.6859688195991089E-2</v>
      </c>
      <c r="AB184" s="60">
        <f>'Publication Table'!Z186/'Publication Table (%)'!AB$183</f>
        <v>9.7222222222222224E-2</v>
      </c>
      <c r="AC184" s="60">
        <f>'Publication Table'!AA186/'Publication Table (%)'!AC$183</f>
        <v>7.4193548387096769E-2</v>
      </c>
    </row>
    <row r="185" spans="2:29" ht="15" hidden="1" customHeight="1" outlineLevel="2">
      <c r="B185" s="132" t="str">
        <f t="shared" si="19"/>
        <v>Inverclyde Royal HospitalCancellation based on clinical reason by hospital %</v>
      </c>
      <c r="C185" s="135" t="str">
        <f t="shared" si="26"/>
        <v>Inverclyde Royal Hospital</v>
      </c>
      <c r="D185" s="165"/>
      <c r="E185" s="61" t="s">
        <v>118</v>
      </c>
      <c r="F185" s="60">
        <f>'Publication Table'!D187/'Publication Table (%)'!F$183</f>
        <v>3.7783375314861464E-2</v>
      </c>
      <c r="G185" s="60">
        <f>'Publication Table'!E187/'Publication Table (%)'!G$183</f>
        <v>2.3952095808383235E-2</v>
      </c>
      <c r="H185" s="60">
        <f>'Publication Table'!F187/'Publication Table (%)'!H$183</f>
        <v>3.1496062992125984E-2</v>
      </c>
      <c r="I185" s="60">
        <f>'Publication Table'!G187/'Publication Table (%)'!I$183</f>
        <v>3.7362637362637362E-2</v>
      </c>
      <c r="J185" s="155">
        <f>'Publication Table'!H187/'Publication Table (%)'!J$183</f>
        <v>2.850877192982456E-2</v>
      </c>
      <c r="K185" s="60">
        <f>'Publication Table'!I187/'Publication Table (%)'!K$183</f>
        <v>4.0229885057471264E-2</v>
      </c>
      <c r="L185" s="60">
        <f>'Publication Table'!J187/'Publication Table (%)'!L$183</f>
        <v>3.8535645472061654E-2</v>
      </c>
      <c r="M185" s="60">
        <f>'Publication Table'!K187/'Publication Table (%)'!M$183</f>
        <v>3.9748953974895397E-2</v>
      </c>
      <c r="N185" s="60">
        <f>'Publication Table'!L187/'Publication Table (%)'!N$183</f>
        <v>5.46875E-2</v>
      </c>
      <c r="O185" s="60">
        <f>'Publication Table'!M187/'Publication Table (%)'!O$183</f>
        <v>2.9296875E-2</v>
      </c>
      <c r="P185" s="60">
        <f>'Publication Table'!N187/'Publication Table (%)'!P$183</f>
        <v>2.9906542056074768E-2</v>
      </c>
      <c r="Q185" s="60">
        <f>'Publication Table'!O187/'Publication Table (%)'!Q$183</f>
        <v>2.676864244741874E-2</v>
      </c>
      <c r="R185" s="60">
        <f>'Publication Table'!P187/'Publication Table (%)'!R$183</f>
        <v>2.456140350877193E-2</v>
      </c>
      <c r="S185" s="60">
        <f>'Publication Table'!Q187/'Publication Table (%)'!S$183</f>
        <v>3.8869257950530034E-2</v>
      </c>
      <c r="T185" s="60">
        <f>'Publication Table'!R187/'Publication Table (%)'!T$183</f>
        <v>4.5871559633027525E-2</v>
      </c>
      <c r="U185" s="60">
        <f>'Publication Table'!S187/'Publication Table (%)'!U$183</f>
        <v>1.4423076923076924E-2</v>
      </c>
      <c r="V185" s="60">
        <f>'Publication Table'!T187/'Publication Table (%)'!V$183</f>
        <v>5.0997782705099776E-2</v>
      </c>
      <c r="W185" s="60">
        <f>'Publication Table'!U187/'Publication Table (%)'!W$183</f>
        <v>4.5356371490280781E-2</v>
      </c>
      <c r="X185" s="60">
        <f>'Publication Table'!V187/'Publication Table (%)'!X$183</f>
        <v>3.5639412997903561E-2</v>
      </c>
      <c r="Y185" s="60">
        <f>'Publication Table'!W187/'Publication Table (%)'!Y$183</f>
        <v>5.8479532163742687E-2</v>
      </c>
      <c r="Z185" s="60">
        <f>'Publication Table'!X187/'Publication Table (%)'!Z$183</f>
        <v>3.2634032634032632E-2</v>
      </c>
      <c r="AA185" s="60">
        <f>'Publication Table'!Y187/'Publication Table (%)'!AA$183</f>
        <v>4.8997772828507792E-2</v>
      </c>
      <c r="AB185" s="60">
        <f>'Publication Table'!Z187/'Publication Table (%)'!AB$183</f>
        <v>3.968253968253968E-2</v>
      </c>
      <c r="AC185" s="60">
        <f>'Publication Table'!AA187/'Publication Table (%)'!AC$183</f>
        <v>2.903225806451613E-2</v>
      </c>
    </row>
    <row r="186" spans="2:29" ht="15" hidden="1" customHeight="1" outlineLevel="2">
      <c r="B186" s="132" t="str">
        <f t="shared" si="19"/>
        <v>Inverclyde Royal HospitalCancellation based on capacity or non-clinical reason by hospital %</v>
      </c>
      <c r="C186" s="135" t="str">
        <f t="shared" si="26"/>
        <v>Inverclyde Royal Hospital</v>
      </c>
      <c r="D186" s="165"/>
      <c r="E186" s="61" t="s">
        <v>119</v>
      </c>
      <c r="F186" s="60">
        <f>'Publication Table'!D188/'Publication Table (%)'!F$183</f>
        <v>0</v>
      </c>
      <c r="G186" s="60">
        <f>'Publication Table'!E188/'Publication Table (%)'!G$183</f>
        <v>0</v>
      </c>
      <c r="H186" s="60">
        <f>'Publication Table'!F188/'Publication Table (%)'!H$183</f>
        <v>2.6246719160104987E-3</v>
      </c>
      <c r="I186" s="60">
        <f>'Publication Table'!G188/'Publication Table (%)'!I$183</f>
        <v>0</v>
      </c>
      <c r="J186" s="155">
        <f>'Publication Table'!H188/'Publication Table (%)'!J$183</f>
        <v>1.0964912280701754E-2</v>
      </c>
      <c r="K186" s="60">
        <f>'Publication Table'!I188/'Publication Table (%)'!K$183</f>
        <v>7.6628352490421452E-3</v>
      </c>
      <c r="L186" s="60">
        <f>'Publication Table'!J188/'Publication Table (%)'!L$183</f>
        <v>5.7803468208092483E-3</v>
      </c>
      <c r="M186" s="60">
        <f>'Publication Table'!K188/'Publication Table (%)'!M$183</f>
        <v>1.8828451882845189E-2</v>
      </c>
      <c r="N186" s="60">
        <f>'Publication Table'!L188/'Publication Table (%)'!N$183</f>
        <v>7.8125E-3</v>
      </c>
      <c r="O186" s="60">
        <f>'Publication Table'!M188/'Publication Table (%)'!O$183</f>
        <v>3.90625E-3</v>
      </c>
      <c r="P186" s="60">
        <f>'Publication Table'!N188/'Publication Table (%)'!P$183</f>
        <v>1.4953271028037384E-2</v>
      </c>
      <c r="Q186" s="60">
        <f>'Publication Table'!O188/'Publication Table (%)'!Q$183</f>
        <v>7.6481835564053535E-3</v>
      </c>
      <c r="R186" s="60">
        <f>'Publication Table'!P188/'Publication Table (%)'!R$183</f>
        <v>1.0526315789473684E-2</v>
      </c>
      <c r="S186" s="60">
        <f>'Publication Table'!Q188/'Publication Table (%)'!S$183</f>
        <v>1.7667844522968198E-3</v>
      </c>
      <c r="T186" s="60">
        <f>'Publication Table'!R188/'Publication Table (%)'!T$183</f>
        <v>0</v>
      </c>
      <c r="U186" s="60">
        <f>'Publication Table'!S188/'Publication Table (%)'!U$183</f>
        <v>7.2115384615384619E-3</v>
      </c>
      <c r="V186" s="60">
        <f>'Publication Table'!T188/'Publication Table (%)'!V$183</f>
        <v>4.434589800443459E-3</v>
      </c>
      <c r="W186" s="60">
        <f>'Publication Table'!U188/'Publication Table (%)'!W$183</f>
        <v>6.4794816414686825E-3</v>
      </c>
      <c r="X186" s="60">
        <f>'Publication Table'!V188/'Publication Table (%)'!X$183</f>
        <v>2.0964360587002098E-3</v>
      </c>
      <c r="Y186" s="60">
        <f>'Publication Table'!W188/'Publication Table (%)'!Y$183</f>
        <v>1.7543859649122806E-2</v>
      </c>
      <c r="Z186" s="60">
        <f>'Publication Table'!X188/'Publication Table (%)'!Z$183</f>
        <v>9.324009324009324E-3</v>
      </c>
      <c r="AA186" s="60">
        <f>'Publication Table'!Y188/'Publication Table (%)'!AA$183</f>
        <v>4.4543429844097994E-3</v>
      </c>
      <c r="AB186" s="60">
        <f>'Publication Table'!Z188/'Publication Table (%)'!AB$183</f>
        <v>1.1904761904761904E-2</v>
      </c>
      <c r="AC186" s="60">
        <f>'Publication Table'!AA188/'Publication Table (%)'!AC$183</f>
        <v>3.2258064516129032E-3</v>
      </c>
    </row>
    <row r="187" spans="2:29" ht="15" hidden="1" customHeight="1" outlineLevel="2">
      <c r="B187" s="132" t="str">
        <f t="shared" si="19"/>
        <v>Inverclyde Royal HospitalCancelled by Patient %</v>
      </c>
      <c r="C187" s="135" t="str">
        <f t="shared" si="26"/>
        <v>Inverclyde Royal Hospital</v>
      </c>
      <c r="D187" s="165"/>
      <c r="E187" s="61" t="s">
        <v>120</v>
      </c>
      <c r="F187" s="60">
        <f>'Publication Table'!D189/'Publication Table (%)'!F$183</f>
        <v>4.0302267002518891E-2</v>
      </c>
      <c r="G187" s="60">
        <f>'Publication Table'!E189/'Publication Table (%)'!G$183</f>
        <v>3.3932135728542916E-2</v>
      </c>
      <c r="H187" s="60">
        <f>'Publication Table'!F189/'Publication Table (%)'!H$183</f>
        <v>1.8372703412073491E-2</v>
      </c>
      <c r="I187" s="60">
        <f>'Publication Table'!G189/'Publication Table (%)'!I$183</f>
        <v>3.9560439560439559E-2</v>
      </c>
      <c r="J187" s="155">
        <f>'Publication Table'!H189/'Publication Table (%)'!J$183</f>
        <v>3.7280701754385963E-2</v>
      </c>
      <c r="K187" s="60">
        <f>'Publication Table'!I189/'Publication Table (%)'!K$183</f>
        <v>4.7892720306513412E-2</v>
      </c>
      <c r="L187" s="60">
        <f>'Publication Table'!J189/'Publication Table (%)'!L$183</f>
        <v>4.238921001926782E-2</v>
      </c>
      <c r="M187" s="60">
        <f>'Publication Table'!K189/'Publication Table (%)'!M$183</f>
        <v>5.0209205020920501E-2</v>
      </c>
      <c r="N187" s="60">
        <f>'Publication Table'!L189/'Publication Table (%)'!N$183</f>
        <v>5.078125E-2</v>
      </c>
      <c r="O187" s="60">
        <f>'Publication Table'!M189/'Publication Table (%)'!O$183</f>
        <v>4.1015625E-2</v>
      </c>
      <c r="P187" s="60">
        <f>'Publication Table'!N189/'Publication Table (%)'!P$183</f>
        <v>2.9906542056074768E-2</v>
      </c>
      <c r="Q187" s="60">
        <f>'Publication Table'!O189/'Publication Table (%)'!Q$183</f>
        <v>3.4416826003824091E-2</v>
      </c>
      <c r="R187" s="60">
        <f>'Publication Table'!P189/'Publication Table (%)'!R$183</f>
        <v>4.5614035087719301E-2</v>
      </c>
      <c r="S187" s="60">
        <f>'Publication Table'!Q189/'Publication Table (%)'!S$183</f>
        <v>4.0636042402826852E-2</v>
      </c>
      <c r="T187" s="60">
        <f>'Publication Table'!R189/'Publication Table (%)'!T$183</f>
        <v>5.2752293577981654E-2</v>
      </c>
      <c r="U187" s="60">
        <f>'Publication Table'!S189/'Publication Table (%)'!U$183</f>
        <v>2.403846153846154E-2</v>
      </c>
      <c r="V187" s="60">
        <f>'Publication Table'!T189/'Publication Table (%)'!V$183</f>
        <v>1.9955654101995565E-2</v>
      </c>
      <c r="W187" s="60">
        <f>'Publication Table'!U189/'Publication Table (%)'!W$183</f>
        <v>2.591792656587473E-2</v>
      </c>
      <c r="X187" s="60">
        <f>'Publication Table'!V189/'Publication Table (%)'!X$183</f>
        <v>3.3542976939203356E-2</v>
      </c>
      <c r="Y187" s="60">
        <f>'Publication Table'!W189/'Publication Table (%)'!Y$183</f>
        <v>2.9239766081871343E-2</v>
      </c>
      <c r="Z187" s="60">
        <f>'Publication Table'!X189/'Publication Table (%)'!Z$183</f>
        <v>3.4965034965034968E-2</v>
      </c>
      <c r="AA187" s="60">
        <f>'Publication Table'!Y189/'Publication Table (%)'!AA$183</f>
        <v>3.1180400890868598E-2</v>
      </c>
      <c r="AB187" s="60">
        <f>'Publication Table'!Z189/'Publication Table (%)'!AB$183</f>
        <v>3.7698412698412696E-2</v>
      </c>
      <c r="AC187" s="60">
        <f>'Publication Table'!AA189/'Publication Table (%)'!AC$183</f>
        <v>4.1935483870967745E-2</v>
      </c>
    </row>
    <row r="188" spans="2:29" ht="15" hidden="1" customHeight="1" outlineLevel="2">
      <c r="B188" s="132" t="str">
        <f t="shared" si="19"/>
        <v>Inverclyde Royal HospitalOther reason %</v>
      </c>
      <c r="C188" s="135" t="str">
        <f t="shared" si="26"/>
        <v>Inverclyde Royal Hospital</v>
      </c>
      <c r="D188" s="165"/>
      <c r="E188" s="61" t="s">
        <v>121</v>
      </c>
      <c r="F188" s="60">
        <f>'Publication Table'!D190/'Publication Table (%)'!F$183</f>
        <v>5.0377833753148613E-3</v>
      </c>
      <c r="G188" s="60">
        <f>'Publication Table'!E190/'Publication Table (%)'!G$183</f>
        <v>0</v>
      </c>
      <c r="H188" s="60">
        <f>'Publication Table'!F190/'Publication Table (%)'!H$183</f>
        <v>0</v>
      </c>
      <c r="I188" s="60">
        <f>'Publication Table'!G190/'Publication Table (%)'!I$183</f>
        <v>0</v>
      </c>
      <c r="J188" s="155">
        <f>'Publication Table'!H190/'Publication Table (%)'!J$183</f>
        <v>0</v>
      </c>
      <c r="K188" s="60">
        <f>'Publication Table'!I190/'Publication Table (%)'!K$183</f>
        <v>0</v>
      </c>
      <c r="L188" s="60">
        <f>'Publication Table'!J190/'Publication Table (%)'!L$183</f>
        <v>1.9267822736030828E-3</v>
      </c>
      <c r="M188" s="60">
        <f>'Publication Table'!K190/'Publication Table (%)'!M$183</f>
        <v>1.6736401673640166E-2</v>
      </c>
      <c r="N188" s="60">
        <f>'Publication Table'!L190/'Publication Table (%)'!N$183</f>
        <v>1.953125E-3</v>
      </c>
      <c r="O188" s="60">
        <f>'Publication Table'!M190/'Publication Table (%)'!O$183</f>
        <v>3.90625E-3</v>
      </c>
      <c r="P188" s="60">
        <f>'Publication Table'!N190/'Publication Table (%)'!P$183</f>
        <v>5.6074766355140183E-3</v>
      </c>
      <c r="Q188" s="60">
        <f>'Publication Table'!O190/'Publication Table (%)'!Q$183</f>
        <v>1.5296367112810707E-2</v>
      </c>
      <c r="R188" s="60">
        <f>'Publication Table'!P190/'Publication Table (%)'!R$183</f>
        <v>3.5087719298245615E-3</v>
      </c>
      <c r="S188" s="60">
        <f>'Publication Table'!Q190/'Publication Table (%)'!S$183</f>
        <v>1.7667844522968198E-3</v>
      </c>
      <c r="T188" s="60">
        <f>'Publication Table'!R190/'Publication Table (%)'!T$183</f>
        <v>0</v>
      </c>
      <c r="U188" s="60">
        <f>'Publication Table'!S190/'Publication Table (%)'!U$183</f>
        <v>2.403846153846154E-3</v>
      </c>
      <c r="V188" s="60">
        <f>'Publication Table'!T190/'Publication Table (%)'!V$183</f>
        <v>5.0997782705099776E-2</v>
      </c>
      <c r="W188" s="60">
        <f>'Publication Table'!U190/'Publication Table (%)'!W$183</f>
        <v>4.3196544276457886E-3</v>
      </c>
      <c r="X188" s="60">
        <f>'Publication Table'!V190/'Publication Table (%)'!X$183</f>
        <v>0</v>
      </c>
      <c r="Y188" s="60">
        <f>'Publication Table'!W190/'Publication Table (%)'!Y$183</f>
        <v>0</v>
      </c>
      <c r="Z188" s="60">
        <f>'Publication Table'!X190/'Publication Table (%)'!Z$183</f>
        <v>2.331002331002331E-3</v>
      </c>
      <c r="AA188" s="60">
        <f>'Publication Table'!Y190/'Publication Table (%)'!AA$183</f>
        <v>2.2271714922048997E-3</v>
      </c>
      <c r="AB188" s="60">
        <f>'Publication Table'!Z190/'Publication Table (%)'!AB$183</f>
        <v>7.9365079365079361E-3</v>
      </c>
      <c r="AC188" s="60">
        <f>'Publication Table'!AA190/'Publication Table (%)'!AC$183</f>
        <v>0</v>
      </c>
    </row>
    <row r="189" spans="2:29" ht="15" hidden="1" customHeight="1" outlineLevel="1" collapsed="1">
      <c r="B189" s="132" t="str">
        <f t="shared" si="19"/>
        <v>Royal Alexandra HospitalRoyal Alexandra Hospital</v>
      </c>
      <c r="C189" s="135" t="str">
        <f>E189</f>
        <v>Royal Alexandra Hospital</v>
      </c>
      <c r="D189" s="165" t="s">
        <v>48</v>
      </c>
      <c r="E189" s="65" t="s">
        <v>49</v>
      </c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</row>
    <row r="190" spans="2:29" ht="15" hidden="1" customHeight="1" outlineLevel="2">
      <c r="B190" s="132" t="str">
        <f t="shared" si="19"/>
        <v>Royal Alexandra HospitalTotal Number of scheduled elective operations in theatre system</v>
      </c>
      <c r="C190" s="135" t="str">
        <f t="shared" ref="C190:C195" si="27">C189</f>
        <v>Royal Alexandra Hospital</v>
      </c>
      <c r="D190" s="165"/>
      <c r="E190" s="58" t="s">
        <v>3</v>
      </c>
      <c r="F190" s="29">
        <f>'Publication Table'!D192</f>
        <v>821</v>
      </c>
      <c r="G190" s="29">
        <f>'Publication Table'!E192</f>
        <v>905</v>
      </c>
      <c r="H190" s="29">
        <f>'Publication Table'!F192</f>
        <v>826</v>
      </c>
      <c r="I190" s="29">
        <f>'Publication Table'!G192</f>
        <v>739</v>
      </c>
      <c r="J190" s="154">
        <f>'Publication Table'!H192</f>
        <v>815</v>
      </c>
      <c r="K190" s="29">
        <f>'Publication Table'!I192</f>
        <v>1045</v>
      </c>
      <c r="L190" s="29">
        <f>'Publication Table'!J192</f>
        <v>1072</v>
      </c>
      <c r="M190" s="29">
        <f>'Publication Table'!K192</f>
        <v>993</v>
      </c>
      <c r="N190" s="29">
        <f>'Publication Table'!L192</f>
        <v>889</v>
      </c>
      <c r="O190" s="29">
        <f>'Publication Table'!M192</f>
        <v>1029</v>
      </c>
      <c r="P190" s="29">
        <f>'Publication Table'!N192</f>
        <v>1000</v>
      </c>
      <c r="Q190" s="29">
        <f>'Publication Table'!O192</f>
        <v>877</v>
      </c>
      <c r="R190" s="29">
        <f>'Publication Table'!P192</f>
        <v>867</v>
      </c>
      <c r="S190" s="29">
        <f>'Publication Table'!Q192</f>
        <v>931</v>
      </c>
      <c r="T190" s="29">
        <f>'Publication Table'!R192</f>
        <v>743</v>
      </c>
      <c r="U190" s="29">
        <f>'Publication Table'!S192</f>
        <v>825</v>
      </c>
      <c r="V190" s="29">
        <f>'Publication Table'!T192</f>
        <v>870</v>
      </c>
      <c r="W190" s="29">
        <f>'Publication Table'!U192</f>
        <v>886</v>
      </c>
      <c r="X190" s="29">
        <f>'Publication Table'!V192</f>
        <v>988</v>
      </c>
      <c r="Y190" s="29">
        <f>'Publication Table'!W192</f>
        <v>813</v>
      </c>
      <c r="Z190" s="29">
        <f>'Publication Table'!X192</f>
        <v>871</v>
      </c>
      <c r="AA190" s="29">
        <f>'Publication Table'!Y192</f>
        <v>817</v>
      </c>
      <c r="AB190" s="29">
        <f>'Publication Table'!Z192</f>
        <v>982</v>
      </c>
      <c r="AC190" s="29">
        <f>'Publication Table'!AA192</f>
        <v>671</v>
      </c>
    </row>
    <row r="191" spans="2:29" ht="15" hidden="1" customHeight="1" outlineLevel="2">
      <c r="B191" s="132" t="str">
        <f t="shared" si="19"/>
        <v>Royal Alexandra HospitalPercent of total scheduled elective cancellations in theatre systems</v>
      </c>
      <c r="C191" s="135" t="str">
        <f t="shared" si="27"/>
        <v>Royal Alexandra Hospital</v>
      </c>
      <c r="D191" s="165"/>
      <c r="E191" s="59" t="s">
        <v>117</v>
      </c>
      <c r="F191" s="60">
        <f>'Publication Table'!D193/'Publication Table (%)'!F$190</f>
        <v>7.3081607795371498E-2</v>
      </c>
      <c r="G191" s="60">
        <f>'Publication Table'!E193/'Publication Table (%)'!G$190</f>
        <v>6.7403314917127075E-2</v>
      </c>
      <c r="H191" s="60">
        <f>'Publication Table'!F193/'Publication Table (%)'!H$190</f>
        <v>7.0217917675544791E-2</v>
      </c>
      <c r="I191" s="60">
        <f>'Publication Table'!G193/'Publication Table (%)'!I$190</f>
        <v>6.2246278755074422E-2</v>
      </c>
      <c r="J191" s="155">
        <f>'Publication Table'!H193/'Publication Table (%)'!J$190</f>
        <v>6.6257668711656448E-2</v>
      </c>
      <c r="K191" s="60">
        <f>'Publication Table'!I193/'Publication Table (%)'!K$190</f>
        <v>9.186602870813397E-2</v>
      </c>
      <c r="L191" s="60">
        <f>'Publication Table'!J193/'Publication Table (%)'!L$190</f>
        <v>8.2089552238805971E-2</v>
      </c>
      <c r="M191" s="60">
        <f>'Publication Table'!K193/'Publication Table (%)'!M$190</f>
        <v>8.0563947633434038E-2</v>
      </c>
      <c r="N191" s="60">
        <f>'Publication Table'!L193/'Publication Table (%)'!N$190</f>
        <v>8.8863892013498313E-2</v>
      </c>
      <c r="O191" s="60">
        <f>'Publication Table'!M193/'Publication Table (%)'!O$190</f>
        <v>9.3294460641399415E-2</v>
      </c>
      <c r="P191" s="60">
        <f>'Publication Table'!N193/'Publication Table (%)'!P$190</f>
        <v>8.5999999999999993E-2</v>
      </c>
      <c r="Q191" s="60">
        <f>'Publication Table'!O193/'Publication Table (%)'!Q$190</f>
        <v>7.5256556442417327E-2</v>
      </c>
      <c r="R191" s="60">
        <f>'Publication Table'!P193/'Publication Table (%)'!R$190</f>
        <v>8.8811995386389855E-2</v>
      </c>
      <c r="S191" s="60">
        <f>'Publication Table'!Q193/'Publication Table (%)'!S$190</f>
        <v>8.8077336197636955E-2</v>
      </c>
      <c r="T191" s="60">
        <f>'Publication Table'!R193/'Publication Table (%)'!T$190</f>
        <v>7.4024226110363398E-2</v>
      </c>
      <c r="U191" s="60">
        <f>'Publication Table'!S193/'Publication Table (%)'!U$190</f>
        <v>0.12848484848484848</v>
      </c>
      <c r="V191" s="60">
        <f>'Publication Table'!T193/'Publication Table (%)'!V$190</f>
        <v>8.8505747126436787E-2</v>
      </c>
      <c r="W191" s="60">
        <f>'Publication Table'!U193/'Publication Table (%)'!W$190</f>
        <v>9.7065462753950338E-2</v>
      </c>
      <c r="X191" s="60">
        <f>'Publication Table'!V193/'Publication Table (%)'!X$190</f>
        <v>9.4129554655870445E-2</v>
      </c>
      <c r="Y191" s="60">
        <f>'Publication Table'!W193/'Publication Table (%)'!Y$190</f>
        <v>0.10332103321033211</v>
      </c>
      <c r="Z191" s="60">
        <f>'Publication Table'!X193/'Publication Table (%)'!Z$190</f>
        <v>0.10218140068886337</v>
      </c>
      <c r="AA191" s="60">
        <f>'Publication Table'!Y193/'Publication Table (%)'!AA$190</f>
        <v>7.8335373317013457E-2</v>
      </c>
      <c r="AB191" s="60">
        <f>'Publication Table'!Z193/'Publication Table (%)'!AB$190</f>
        <v>8.044806517311609E-2</v>
      </c>
      <c r="AC191" s="60">
        <f>'Publication Table'!AA193/'Publication Table (%)'!AC$190</f>
        <v>0.11475409836065574</v>
      </c>
    </row>
    <row r="192" spans="2:29" ht="15" hidden="1" customHeight="1" outlineLevel="2">
      <c r="B192" s="132" t="str">
        <f t="shared" si="19"/>
        <v>Royal Alexandra HospitalCancellation based on clinical reason by hospital %</v>
      </c>
      <c r="C192" s="135" t="str">
        <f t="shared" si="27"/>
        <v>Royal Alexandra Hospital</v>
      </c>
      <c r="D192" s="165"/>
      <c r="E192" s="61" t="s">
        <v>118</v>
      </c>
      <c r="F192" s="60">
        <f>'Publication Table'!D194/'Publication Table (%)'!F$190</f>
        <v>3.0450669914738125E-2</v>
      </c>
      <c r="G192" s="60">
        <f>'Publication Table'!E194/'Publication Table (%)'!G$190</f>
        <v>2.7624309392265192E-2</v>
      </c>
      <c r="H192" s="60">
        <f>'Publication Table'!F194/'Publication Table (%)'!H$190</f>
        <v>2.6634382566585957E-2</v>
      </c>
      <c r="I192" s="60">
        <f>'Publication Table'!G194/'Publication Table (%)'!I$190</f>
        <v>2.8416779431664412E-2</v>
      </c>
      <c r="J192" s="155">
        <f>'Publication Table'!H194/'Publication Table (%)'!J$190</f>
        <v>1.8404907975460124E-2</v>
      </c>
      <c r="K192" s="60">
        <f>'Publication Table'!I194/'Publication Table (%)'!K$190</f>
        <v>3.2535885167464113E-2</v>
      </c>
      <c r="L192" s="60">
        <f>'Publication Table'!J194/'Publication Table (%)'!L$190</f>
        <v>2.7052238805970148E-2</v>
      </c>
      <c r="M192" s="60">
        <f>'Publication Table'!K194/'Publication Table (%)'!M$190</f>
        <v>3.8267875125881166E-2</v>
      </c>
      <c r="N192" s="60">
        <f>'Publication Table'!L194/'Publication Table (%)'!N$190</f>
        <v>3.4870641169853771E-2</v>
      </c>
      <c r="O192" s="60">
        <f>'Publication Table'!M194/'Publication Table (%)'!O$190</f>
        <v>3.7900874635568516E-2</v>
      </c>
      <c r="P192" s="60">
        <f>'Publication Table'!N194/'Publication Table (%)'!P$190</f>
        <v>4.2000000000000003E-2</v>
      </c>
      <c r="Q192" s="60">
        <f>'Publication Table'!O194/'Publication Table (%)'!Q$190</f>
        <v>3.7628278221208664E-2</v>
      </c>
      <c r="R192" s="60">
        <f>'Publication Table'!P194/'Publication Table (%)'!R$190</f>
        <v>3.3448673587081888E-2</v>
      </c>
      <c r="S192" s="60">
        <f>'Publication Table'!Q194/'Publication Table (%)'!S$190</f>
        <v>2.9001074113856069E-2</v>
      </c>
      <c r="T192" s="60">
        <f>'Publication Table'!R194/'Publication Table (%)'!T$190</f>
        <v>3.3647375504710635E-2</v>
      </c>
      <c r="U192" s="60">
        <f>'Publication Table'!S194/'Publication Table (%)'!U$190</f>
        <v>6.3030303030303034E-2</v>
      </c>
      <c r="V192" s="60">
        <f>'Publication Table'!T194/'Publication Table (%)'!V$190</f>
        <v>3.6781609195402298E-2</v>
      </c>
      <c r="W192" s="60">
        <f>'Publication Table'!U194/'Publication Table (%)'!W$190</f>
        <v>2.4830699774266364E-2</v>
      </c>
      <c r="X192" s="60">
        <f>'Publication Table'!V194/'Publication Table (%)'!X$190</f>
        <v>3.4412955465587043E-2</v>
      </c>
      <c r="Y192" s="60">
        <f>'Publication Table'!W194/'Publication Table (%)'!Y$190</f>
        <v>4.4280442804428041E-2</v>
      </c>
      <c r="Z192" s="60">
        <f>'Publication Table'!X194/'Publication Table (%)'!Z$190</f>
        <v>4.1331802525832378E-2</v>
      </c>
      <c r="AA192" s="60">
        <f>'Publication Table'!Y194/'Publication Table (%)'!AA$190</f>
        <v>4.1615667074663402E-2</v>
      </c>
      <c r="AB192" s="60">
        <f>'Publication Table'!Z194/'Publication Table (%)'!AB$190</f>
        <v>3.1568228105906315E-2</v>
      </c>
      <c r="AC192" s="60">
        <f>'Publication Table'!AA194/'Publication Table (%)'!AC$190</f>
        <v>4.3219076005961254E-2</v>
      </c>
    </row>
    <row r="193" spans="2:29" ht="15" hidden="1" customHeight="1" outlineLevel="2">
      <c r="B193" s="132" t="str">
        <f t="shared" si="19"/>
        <v>Royal Alexandra HospitalCancellation based on capacity or non-clinical reason by hospital %</v>
      </c>
      <c r="C193" s="135" t="str">
        <f t="shared" si="27"/>
        <v>Royal Alexandra Hospital</v>
      </c>
      <c r="D193" s="165"/>
      <c r="E193" s="61" t="s">
        <v>119</v>
      </c>
      <c r="F193" s="60">
        <f>'Publication Table'!D195/'Publication Table (%)'!F$190</f>
        <v>1.2180267965895249E-2</v>
      </c>
      <c r="G193" s="60">
        <f>'Publication Table'!E195/'Publication Table (%)'!G$190</f>
        <v>9.9447513812154689E-3</v>
      </c>
      <c r="H193" s="60">
        <f>'Publication Table'!F195/'Publication Table (%)'!H$190</f>
        <v>8.4745762711864406E-3</v>
      </c>
      <c r="I193" s="60">
        <f>'Publication Table'!G195/'Publication Table (%)'!I$190</f>
        <v>5.4127198917456026E-3</v>
      </c>
      <c r="J193" s="155">
        <f>'Publication Table'!H195/'Publication Table (%)'!J$190</f>
        <v>2.0858895705521473E-2</v>
      </c>
      <c r="K193" s="60">
        <f>'Publication Table'!I195/'Publication Table (%)'!K$190</f>
        <v>2.1052631578947368E-2</v>
      </c>
      <c r="L193" s="60">
        <f>'Publication Table'!J195/'Publication Table (%)'!L$190</f>
        <v>1.3059701492537313E-2</v>
      </c>
      <c r="M193" s="60">
        <f>'Publication Table'!K195/'Publication Table (%)'!M$190</f>
        <v>7.0493454179254783E-3</v>
      </c>
      <c r="N193" s="60">
        <f>'Publication Table'!L195/'Publication Table (%)'!N$190</f>
        <v>1.1248593925759279E-2</v>
      </c>
      <c r="O193" s="60">
        <f>'Publication Table'!M195/'Publication Table (%)'!O$190</f>
        <v>2.4295432458697766E-2</v>
      </c>
      <c r="P193" s="60">
        <f>'Publication Table'!N195/'Publication Table (%)'!P$190</f>
        <v>7.0000000000000001E-3</v>
      </c>
      <c r="Q193" s="60">
        <f>'Publication Table'!O195/'Publication Table (%)'!Q$190</f>
        <v>1.0262257696693273E-2</v>
      </c>
      <c r="R193" s="60">
        <f>'Publication Table'!P195/'Publication Table (%)'!R$190</f>
        <v>2.768166089965398E-2</v>
      </c>
      <c r="S193" s="60">
        <f>'Publication Table'!Q195/'Publication Table (%)'!S$190</f>
        <v>1.3963480128893663E-2</v>
      </c>
      <c r="T193" s="60">
        <f>'Publication Table'!R195/'Publication Table (%)'!T$190</f>
        <v>1.2113055181695828E-2</v>
      </c>
      <c r="U193" s="60">
        <f>'Publication Table'!S195/'Publication Table (%)'!U$190</f>
        <v>3.7575757575757575E-2</v>
      </c>
      <c r="V193" s="60">
        <f>'Publication Table'!T195/'Publication Table (%)'!V$190</f>
        <v>1.264367816091954E-2</v>
      </c>
      <c r="W193" s="60">
        <f>'Publication Table'!U195/'Publication Table (%)'!W$190</f>
        <v>3.2731376975169299E-2</v>
      </c>
      <c r="X193" s="60">
        <f>'Publication Table'!V195/'Publication Table (%)'!X$190</f>
        <v>2.4291497975708502E-2</v>
      </c>
      <c r="Y193" s="60">
        <f>'Publication Table'!W195/'Publication Table (%)'!Y$190</f>
        <v>1.7220172201722016E-2</v>
      </c>
      <c r="Z193" s="60">
        <f>'Publication Table'!X195/'Publication Table (%)'!Z$190</f>
        <v>3.4443168771526979E-3</v>
      </c>
      <c r="AA193" s="60">
        <f>'Publication Table'!Y195/'Publication Table (%)'!AA$190</f>
        <v>9.7919216646266821E-3</v>
      </c>
      <c r="AB193" s="60">
        <f>'Publication Table'!Z195/'Publication Table (%)'!AB$190</f>
        <v>1.5274949083503055E-2</v>
      </c>
      <c r="AC193" s="60">
        <f>'Publication Table'!AA195/'Publication Table (%)'!AC$190</f>
        <v>2.0864381520119227E-2</v>
      </c>
    </row>
    <row r="194" spans="2:29" ht="15" hidden="1" customHeight="1" outlineLevel="2">
      <c r="B194" s="132" t="str">
        <f t="shared" si="19"/>
        <v>Royal Alexandra HospitalCancelled by Patient %</v>
      </c>
      <c r="C194" s="135" t="str">
        <f t="shared" si="27"/>
        <v>Royal Alexandra Hospital</v>
      </c>
      <c r="D194" s="165"/>
      <c r="E194" s="61" t="s">
        <v>120</v>
      </c>
      <c r="F194" s="60">
        <f>'Publication Table'!D196/'Publication Table (%)'!F$190</f>
        <v>2.9232643118148598E-2</v>
      </c>
      <c r="G194" s="60">
        <f>'Publication Table'!E196/'Publication Table (%)'!G$190</f>
        <v>2.6519337016574586E-2</v>
      </c>
      <c r="H194" s="60">
        <f>'Publication Table'!F196/'Publication Table (%)'!H$190</f>
        <v>3.3898305084745763E-2</v>
      </c>
      <c r="I194" s="60">
        <f>'Publication Table'!G196/'Publication Table (%)'!I$190</f>
        <v>2.7063599458728011E-2</v>
      </c>
      <c r="J194" s="155">
        <f>'Publication Table'!H196/'Publication Table (%)'!J$190</f>
        <v>2.4539877300613498E-2</v>
      </c>
      <c r="K194" s="60">
        <f>'Publication Table'!I196/'Publication Table (%)'!K$190</f>
        <v>3.4449760765550237E-2</v>
      </c>
      <c r="L194" s="60">
        <f>'Publication Table'!J196/'Publication Table (%)'!L$190</f>
        <v>3.9179104477611942E-2</v>
      </c>
      <c r="M194" s="60">
        <f>'Publication Table'!K196/'Publication Table (%)'!M$190</f>
        <v>3.3232628398791542E-2</v>
      </c>
      <c r="N194" s="60">
        <f>'Publication Table'!L196/'Publication Table (%)'!N$190</f>
        <v>4.0494938132733409E-2</v>
      </c>
      <c r="O194" s="60">
        <f>'Publication Table'!M196/'Publication Table (%)'!O$190</f>
        <v>3.0126336248785229E-2</v>
      </c>
      <c r="P194" s="60">
        <f>'Publication Table'!N196/'Publication Table (%)'!P$190</f>
        <v>3.6999999999999998E-2</v>
      </c>
      <c r="Q194" s="60">
        <f>'Publication Table'!O196/'Publication Table (%)'!Q$190</f>
        <v>2.7366020524515394E-2</v>
      </c>
      <c r="R194" s="60">
        <f>'Publication Table'!P196/'Publication Table (%)'!R$190</f>
        <v>2.768166089965398E-2</v>
      </c>
      <c r="S194" s="60">
        <f>'Publication Table'!Q196/'Publication Table (%)'!S$190</f>
        <v>4.4038668098818477E-2</v>
      </c>
      <c r="T194" s="60">
        <f>'Publication Table'!R196/'Publication Table (%)'!T$190</f>
        <v>2.5572005383580079E-2</v>
      </c>
      <c r="U194" s="60">
        <f>'Publication Table'!S196/'Publication Table (%)'!U$190</f>
        <v>2.4242424242424242E-2</v>
      </c>
      <c r="V194" s="60">
        <f>'Publication Table'!T196/'Publication Table (%)'!V$190</f>
        <v>3.793103448275862E-2</v>
      </c>
      <c r="W194" s="60">
        <f>'Publication Table'!U196/'Publication Table (%)'!W$190</f>
        <v>3.724604966139955E-2</v>
      </c>
      <c r="X194" s="60">
        <f>'Publication Table'!V196/'Publication Table (%)'!X$190</f>
        <v>3.3400809716599193E-2</v>
      </c>
      <c r="Y194" s="60">
        <f>'Publication Table'!W196/'Publication Table (%)'!Y$190</f>
        <v>3.5670356703567038E-2</v>
      </c>
      <c r="Z194" s="60">
        <f>'Publication Table'!X196/'Publication Table (%)'!Z$190</f>
        <v>5.2812858783008038E-2</v>
      </c>
      <c r="AA194" s="60">
        <f>'Publication Table'!Y196/'Publication Table (%)'!AA$190</f>
        <v>2.5703794369645042E-2</v>
      </c>
      <c r="AB194" s="60">
        <f>'Publication Table'!Z196/'Publication Table (%)'!AB$190</f>
        <v>3.2586558044806514E-2</v>
      </c>
      <c r="AC194" s="60">
        <f>'Publication Table'!AA196/'Publication Table (%)'!AC$190</f>
        <v>4.7690014903129657E-2</v>
      </c>
    </row>
    <row r="195" spans="2:29" ht="15" hidden="1" customHeight="1" outlineLevel="2">
      <c r="B195" s="132" t="str">
        <f t="shared" si="19"/>
        <v>Royal Alexandra HospitalOther reason %</v>
      </c>
      <c r="C195" s="135" t="str">
        <f t="shared" si="27"/>
        <v>Royal Alexandra Hospital</v>
      </c>
      <c r="D195" s="165"/>
      <c r="E195" s="61" t="s">
        <v>121</v>
      </c>
      <c r="F195" s="60">
        <f>'Publication Table'!D197/'Publication Table (%)'!F$190</f>
        <v>1.2180267965895249E-3</v>
      </c>
      <c r="G195" s="60">
        <f>'Publication Table'!E197/'Publication Table (%)'!G$190</f>
        <v>3.3149171270718232E-3</v>
      </c>
      <c r="H195" s="60">
        <f>'Publication Table'!F197/'Publication Table (%)'!H$190</f>
        <v>1.2106537530266344E-3</v>
      </c>
      <c r="I195" s="60">
        <f>'Publication Table'!G197/'Publication Table (%)'!I$190</f>
        <v>1.3531799729364006E-3</v>
      </c>
      <c r="J195" s="155">
        <f>'Publication Table'!H197/'Publication Table (%)'!J$190</f>
        <v>2.4539877300613498E-3</v>
      </c>
      <c r="K195" s="60">
        <f>'Publication Table'!I197/'Publication Table (%)'!K$190</f>
        <v>3.8277511961722489E-3</v>
      </c>
      <c r="L195" s="60">
        <f>'Publication Table'!J197/'Publication Table (%)'!L$190</f>
        <v>2.798507462686567E-3</v>
      </c>
      <c r="M195" s="60">
        <f>'Publication Table'!K197/'Publication Table (%)'!M$190</f>
        <v>2.014098690835851E-3</v>
      </c>
      <c r="N195" s="60">
        <f>'Publication Table'!L197/'Publication Table (%)'!N$190</f>
        <v>2.2497187851518562E-3</v>
      </c>
      <c r="O195" s="60">
        <f>'Publication Table'!M197/'Publication Table (%)'!O$190</f>
        <v>9.7181729834791054E-4</v>
      </c>
      <c r="P195" s="60">
        <f>'Publication Table'!N197/'Publication Table (%)'!P$190</f>
        <v>0</v>
      </c>
      <c r="Q195" s="60">
        <f>'Publication Table'!O197/'Publication Table (%)'!Q$190</f>
        <v>0</v>
      </c>
      <c r="R195" s="60">
        <f>'Publication Table'!P197/'Publication Table (%)'!R$190</f>
        <v>0</v>
      </c>
      <c r="S195" s="60">
        <f>'Publication Table'!Q197/'Publication Table (%)'!S$190</f>
        <v>1.0741138560687433E-3</v>
      </c>
      <c r="T195" s="60">
        <f>'Publication Table'!R197/'Publication Table (%)'!T$190</f>
        <v>2.6917900403768506E-3</v>
      </c>
      <c r="U195" s="60">
        <f>'Publication Table'!S197/'Publication Table (%)'!U$190</f>
        <v>3.6363636363636364E-3</v>
      </c>
      <c r="V195" s="60">
        <f>'Publication Table'!T197/'Publication Table (%)'!V$190</f>
        <v>1.1494252873563218E-3</v>
      </c>
      <c r="W195" s="60">
        <f>'Publication Table'!U197/'Publication Table (%)'!W$190</f>
        <v>2.257336343115124E-3</v>
      </c>
      <c r="X195" s="60">
        <f>'Publication Table'!V197/'Publication Table (%)'!X$190</f>
        <v>2.0242914979757085E-3</v>
      </c>
      <c r="Y195" s="60">
        <f>'Publication Table'!W197/'Publication Table (%)'!Y$190</f>
        <v>6.1500615006150061E-3</v>
      </c>
      <c r="Z195" s="60">
        <f>'Publication Table'!X197/'Publication Table (%)'!Z$190</f>
        <v>4.5924225028702642E-3</v>
      </c>
      <c r="AA195" s="60">
        <f>'Publication Table'!Y197/'Publication Table (%)'!AA$190</f>
        <v>1.2239902080783353E-3</v>
      </c>
      <c r="AB195" s="60">
        <f>'Publication Table'!Z197/'Publication Table (%)'!AB$190</f>
        <v>1.0183299389002036E-3</v>
      </c>
      <c r="AC195" s="60">
        <f>'Publication Table'!AA197/'Publication Table (%)'!AC$190</f>
        <v>2.9806259314456036E-3</v>
      </c>
    </row>
    <row r="196" spans="2:29" ht="15" hidden="1" customHeight="1" outlineLevel="1" collapsed="1">
      <c r="B196" s="132" t="str">
        <f t="shared" si="19"/>
        <v>Glasgow Royal InfirmaryGlasgow Royal Infirmary</v>
      </c>
      <c r="C196" s="135" t="str">
        <f>E196</f>
        <v>Glasgow Royal Infirmary</v>
      </c>
      <c r="D196" s="165" t="s">
        <v>50</v>
      </c>
      <c r="E196" s="65" t="s">
        <v>51</v>
      </c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</row>
    <row r="197" spans="2:29" ht="15" hidden="1" customHeight="1" outlineLevel="2">
      <c r="B197" s="132" t="str">
        <f t="shared" si="19"/>
        <v>Glasgow Royal InfirmaryTotal Number of scheduled elective operations in theatre system</v>
      </c>
      <c r="C197" s="135" t="str">
        <f t="shared" ref="C197:C202" si="28">C196</f>
        <v>Glasgow Royal Infirmary</v>
      </c>
      <c r="D197" s="165"/>
      <c r="E197" s="58" t="s">
        <v>3</v>
      </c>
      <c r="F197" s="29">
        <f>'Publication Table'!D199</f>
        <v>959</v>
      </c>
      <c r="G197" s="29">
        <f>'Publication Table'!E199</f>
        <v>1059</v>
      </c>
      <c r="H197" s="29">
        <f>'Publication Table'!F199</f>
        <v>868</v>
      </c>
      <c r="I197" s="29">
        <f>'Publication Table'!G199</f>
        <v>929</v>
      </c>
      <c r="J197" s="154">
        <f>'Publication Table'!H199</f>
        <v>1069</v>
      </c>
      <c r="K197" s="29">
        <f>'Publication Table'!I199</f>
        <v>1154</v>
      </c>
      <c r="L197" s="29">
        <f>'Publication Table'!J199</f>
        <v>1143</v>
      </c>
      <c r="M197" s="29">
        <f>'Publication Table'!K199</f>
        <v>1163</v>
      </c>
      <c r="N197" s="29">
        <f>'Publication Table'!L199</f>
        <v>987</v>
      </c>
      <c r="O197" s="29">
        <f>'Publication Table'!M199</f>
        <v>1042</v>
      </c>
      <c r="P197" s="29">
        <f>'Publication Table'!N199</f>
        <v>1129</v>
      </c>
      <c r="Q197" s="29">
        <f>'Publication Table'!O199</f>
        <v>1038</v>
      </c>
      <c r="R197" s="29">
        <f>'Publication Table'!P199</f>
        <v>1009</v>
      </c>
      <c r="S197" s="29">
        <f>'Publication Table'!Q199</f>
        <v>1002</v>
      </c>
      <c r="T197" s="29">
        <f>'Publication Table'!R199</f>
        <v>899</v>
      </c>
      <c r="U197" s="29">
        <f>'Publication Table'!S199</f>
        <v>998</v>
      </c>
      <c r="V197" s="29">
        <f>'Publication Table'!T199</f>
        <v>1014</v>
      </c>
      <c r="W197" s="29">
        <f>'Publication Table'!U199</f>
        <v>1023</v>
      </c>
      <c r="X197" s="29">
        <f>'Publication Table'!V199</f>
        <v>1144</v>
      </c>
      <c r="Y197" s="29">
        <f>'Publication Table'!W199</f>
        <v>995</v>
      </c>
      <c r="Z197" s="29">
        <f>'Publication Table'!X199</f>
        <v>897</v>
      </c>
      <c r="AA197" s="29">
        <f>'Publication Table'!Y199</f>
        <v>884</v>
      </c>
      <c r="AB197" s="29">
        <f>'Publication Table'!Z199</f>
        <v>972</v>
      </c>
      <c r="AC197" s="29">
        <f>'Publication Table'!AA199</f>
        <v>713</v>
      </c>
    </row>
    <row r="198" spans="2:29" ht="15" hidden="1" customHeight="1" outlineLevel="2">
      <c r="B198" s="132" t="str">
        <f t="shared" si="19"/>
        <v>Glasgow Royal InfirmaryPercent of total scheduled elective cancellations in theatre systems</v>
      </c>
      <c r="C198" s="135" t="str">
        <f t="shared" si="28"/>
        <v>Glasgow Royal Infirmary</v>
      </c>
      <c r="D198" s="165"/>
      <c r="E198" s="59" t="s">
        <v>117</v>
      </c>
      <c r="F198" s="60">
        <f>'Publication Table'!D200/'Publication Table (%)'!F$197</f>
        <v>6.3607924921793541E-2</v>
      </c>
      <c r="G198" s="60">
        <f>'Publication Table'!E200/'Publication Table (%)'!G$197</f>
        <v>6.3267233238904624E-2</v>
      </c>
      <c r="H198" s="60">
        <f>'Publication Table'!F200/'Publication Table (%)'!H$197</f>
        <v>7.1428571428571425E-2</v>
      </c>
      <c r="I198" s="60">
        <f>'Publication Table'!G200/'Publication Table (%)'!I$197</f>
        <v>7.2120559741657694E-2</v>
      </c>
      <c r="J198" s="155">
        <f>'Publication Table'!H200/'Publication Table (%)'!J$197</f>
        <v>7.4836295603367631E-2</v>
      </c>
      <c r="K198" s="60">
        <f>'Publication Table'!I200/'Publication Table (%)'!K$197</f>
        <v>6.5857885615251299E-2</v>
      </c>
      <c r="L198" s="60">
        <f>'Publication Table'!J200/'Publication Table (%)'!L$197</f>
        <v>7.7865266841644798E-2</v>
      </c>
      <c r="M198" s="60">
        <f>'Publication Table'!K200/'Publication Table (%)'!M$197</f>
        <v>8.5124677558039555E-2</v>
      </c>
      <c r="N198" s="60">
        <f>'Publication Table'!L200/'Publication Table (%)'!N$197</f>
        <v>7.598784194528875E-2</v>
      </c>
      <c r="O198" s="60">
        <f>'Publication Table'!M200/'Publication Table (%)'!O$197</f>
        <v>6.5259117082533583E-2</v>
      </c>
      <c r="P198" s="60">
        <f>'Publication Table'!N200/'Publication Table (%)'!P$197</f>
        <v>7.9716563330380866E-2</v>
      </c>
      <c r="Q198" s="60">
        <f>'Publication Table'!O200/'Publication Table (%)'!Q$197</f>
        <v>7.6107899807321772E-2</v>
      </c>
      <c r="R198" s="60">
        <f>'Publication Table'!P200/'Publication Table (%)'!R$197</f>
        <v>7.3339940535183348E-2</v>
      </c>
      <c r="S198" s="60">
        <f>'Publication Table'!Q200/'Publication Table (%)'!S$197</f>
        <v>6.6866267465069865E-2</v>
      </c>
      <c r="T198" s="60">
        <f>'Publication Table'!R200/'Publication Table (%)'!T$197</f>
        <v>6.4516129032258063E-2</v>
      </c>
      <c r="U198" s="60">
        <f>'Publication Table'!S200/'Publication Table (%)'!U$197</f>
        <v>7.5150300601202411E-2</v>
      </c>
      <c r="V198" s="60">
        <f>'Publication Table'!T200/'Publication Table (%)'!V$197</f>
        <v>6.7061143984220903E-2</v>
      </c>
      <c r="W198" s="60">
        <f>'Publication Table'!U200/'Publication Table (%)'!W$197</f>
        <v>6.7448680351906154E-2</v>
      </c>
      <c r="X198" s="60">
        <f>'Publication Table'!V200/'Publication Table (%)'!X$197</f>
        <v>6.2062937062937064E-2</v>
      </c>
      <c r="Y198" s="60">
        <f>'Publication Table'!W200/'Publication Table (%)'!Y$197</f>
        <v>8.3417085427135676E-2</v>
      </c>
      <c r="Z198" s="60">
        <f>'Publication Table'!X200/'Publication Table (%)'!Z$197</f>
        <v>7.9152731326644368E-2</v>
      </c>
      <c r="AA198" s="60">
        <f>'Publication Table'!Y200/'Publication Table (%)'!AA$197</f>
        <v>5.6561085972850679E-2</v>
      </c>
      <c r="AB198" s="60">
        <f>'Publication Table'!Z200/'Publication Table (%)'!AB$197</f>
        <v>6.9958847736625515E-2</v>
      </c>
      <c r="AC198" s="60">
        <f>'Publication Table'!AA200/'Publication Table (%)'!AC$197</f>
        <v>8.4151472650771386E-2</v>
      </c>
    </row>
    <row r="199" spans="2:29" ht="15" hidden="1" customHeight="1" outlineLevel="2">
      <c r="B199" s="132" t="str">
        <f t="shared" si="19"/>
        <v>Glasgow Royal InfirmaryCancellation based on clinical reason by hospital %</v>
      </c>
      <c r="C199" s="135" t="str">
        <f t="shared" si="28"/>
        <v>Glasgow Royal Infirmary</v>
      </c>
      <c r="D199" s="165"/>
      <c r="E199" s="61" t="s">
        <v>118</v>
      </c>
      <c r="F199" s="60">
        <f>'Publication Table'!D201/'Publication Table (%)'!F$197</f>
        <v>2.502606882168926E-2</v>
      </c>
      <c r="G199" s="60">
        <f>'Publication Table'!E201/'Publication Table (%)'!G$197</f>
        <v>2.9272898961284231E-2</v>
      </c>
      <c r="H199" s="60">
        <f>'Publication Table'!F201/'Publication Table (%)'!H$197</f>
        <v>4.7235023041474651E-2</v>
      </c>
      <c r="I199" s="60">
        <f>'Publication Table'!G201/'Publication Table (%)'!I$197</f>
        <v>3.8751345532831001E-2</v>
      </c>
      <c r="J199" s="155">
        <f>'Publication Table'!H201/'Publication Table (%)'!J$197</f>
        <v>3.3676333021515438E-2</v>
      </c>
      <c r="K199" s="60">
        <f>'Publication Table'!I201/'Publication Table (%)'!K$197</f>
        <v>2.8596187175043329E-2</v>
      </c>
      <c r="L199" s="60">
        <f>'Publication Table'!J201/'Publication Table (%)'!L$197</f>
        <v>3.762029746281715E-2</v>
      </c>
      <c r="M199" s="60">
        <f>'Publication Table'!K201/'Publication Table (%)'!M$197</f>
        <v>2.7515047291487533E-2</v>
      </c>
      <c r="N199" s="60">
        <f>'Publication Table'!L201/'Publication Table (%)'!N$197</f>
        <v>3.1408308004052685E-2</v>
      </c>
      <c r="O199" s="60">
        <f>'Publication Table'!M201/'Publication Table (%)'!O$197</f>
        <v>2.3992322456813819E-2</v>
      </c>
      <c r="P199" s="60">
        <f>'Publication Table'!N201/'Publication Table (%)'!P$197</f>
        <v>2.3914968999114262E-2</v>
      </c>
      <c r="Q199" s="60">
        <f>'Publication Table'!O201/'Publication Table (%)'!Q$197</f>
        <v>3.6608863198458574E-2</v>
      </c>
      <c r="R199" s="60">
        <f>'Publication Table'!P201/'Publication Table (%)'!R$197</f>
        <v>2.8741328047571853E-2</v>
      </c>
      <c r="S199" s="60">
        <f>'Publication Table'!Q201/'Publication Table (%)'!S$197</f>
        <v>2.6946107784431138E-2</v>
      </c>
      <c r="T199" s="60">
        <f>'Publication Table'!R201/'Publication Table (%)'!T$197</f>
        <v>2.6696329254727477E-2</v>
      </c>
      <c r="U199" s="60">
        <f>'Publication Table'!S201/'Publication Table (%)'!U$197</f>
        <v>3.0060120240480961E-2</v>
      </c>
      <c r="V199" s="60">
        <f>'Publication Table'!T201/'Publication Table (%)'!V$197</f>
        <v>2.9585798816568046E-2</v>
      </c>
      <c r="W199" s="60">
        <f>'Publication Table'!U201/'Publication Table (%)'!W$197</f>
        <v>2.7370478983382209E-2</v>
      </c>
      <c r="X199" s="60">
        <f>'Publication Table'!V201/'Publication Table (%)'!X$197</f>
        <v>2.5349650349650348E-2</v>
      </c>
      <c r="Y199" s="60">
        <f>'Publication Table'!W201/'Publication Table (%)'!Y$197</f>
        <v>3.5175879396984924E-2</v>
      </c>
      <c r="Z199" s="60">
        <f>'Publication Table'!X201/'Publication Table (%)'!Z$197</f>
        <v>2.2296544035674472E-2</v>
      </c>
      <c r="AA199" s="60">
        <f>'Publication Table'!Y201/'Publication Table (%)'!AA$197</f>
        <v>2.7149321266968326E-2</v>
      </c>
      <c r="AB199" s="60">
        <f>'Publication Table'!Z201/'Publication Table (%)'!AB$197</f>
        <v>3.7037037037037035E-2</v>
      </c>
      <c r="AC199" s="60">
        <f>'Publication Table'!AA201/'Publication Table (%)'!AC$197</f>
        <v>3.7868162692847124E-2</v>
      </c>
    </row>
    <row r="200" spans="2:29" ht="15" hidden="1" customHeight="1" outlineLevel="2">
      <c r="B200" s="132" t="str">
        <f t="shared" si="19"/>
        <v>Glasgow Royal InfirmaryCancellation based on capacity or non-clinical reason by hospital %</v>
      </c>
      <c r="C200" s="135" t="str">
        <f t="shared" si="28"/>
        <v>Glasgow Royal Infirmary</v>
      </c>
      <c r="D200" s="165"/>
      <c r="E200" s="61" t="s">
        <v>119</v>
      </c>
      <c r="F200" s="60">
        <f>'Publication Table'!D202/'Publication Table (%)'!F$197</f>
        <v>1.6684045881126174E-2</v>
      </c>
      <c r="G200" s="60">
        <f>'Publication Table'!E202/'Publication Table (%)'!G$197</f>
        <v>1.2275731822474031E-2</v>
      </c>
      <c r="H200" s="60">
        <f>'Publication Table'!F202/'Publication Table (%)'!H$197</f>
        <v>8.0645161290322578E-3</v>
      </c>
      <c r="I200" s="60">
        <f>'Publication Table'!G202/'Publication Table (%)'!I$197</f>
        <v>1.3993541442411194E-2</v>
      </c>
      <c r="J200" s="155">
        <f>'Publication Table'!H202/'Publication Table (%)'!J$197</f>
        <v>1.8709073900841908E-2</v>
      </c>
      <c r="K200" s="60">
        <f>'Publication Table'!I202/'Publication Table (%)'!K$197</f>
        <v>1.5597920277296361E-2</v>
      </c>
      <c r="L200" s="60">
        <f>'Publication Table'!J202/'Publication Table (%)'!L$197</f>
        <v>1.9247594050743656E-2</v>
      </c>
      <c r="M200" s="60">
        <f>'Publication Table'!K202/'Publication Table (%)'!M$197</f>
        <v>1.117798796216681E-2</v>
      </c>
      <c r="N200" s="60">
        <f>'Publication Table'!L202/'Publication Table (%)'!N$197</f>
        <v>1.7223910840932118E-2</v>
      </c>
      <c r="O200" s="60">
        <f>'Publication Table'!M202/'Publication Table (%)'!O$197</f>
        <v>1.9193857965451054E-2</v>
      </c>
      <c r="P200" s="60">
        <f>'Publication Table'!N202/'Publication Table (%)'!P$197</f>
        <v>1.9486271036315322E-2</v>
      </c>
      <c r="Q200" s="60">
        <f>'Publication Table'!O202/'Publication Table (%)'!Q$197</f>
        <v>1.6377649325626204E-2</v>
      </c>
      <c r="R200" s="60">
        <f>'Publication Table'!P202/'Publication Table (%)'!R$197</f>
        <v>1.7839444995044598E-2</v>
      </c>
      <c r="S200" s="60">
        <f>'Publication Table'!Q202/'Publication Table (%)'!S$197</f>
        <v>6.9860279441117763E-3</v>
      </c>
      <c r="T200" s="60">
        <f>'Publication Table'!R202/'Publication Table (%)'!T$197</f>
        <v>7.7864293659621799E-3</v>
      </c>
      <c r="U200" s="60">
        <f>'Publication Table'!S202/'Publication Table (%)'!U$197</f>
        <v>1.9038076152304611E-2</v>
      </c>
      <c r="V200" s="60">
        <f>'Publication Table'!T202/'Publication Table (%)'!V$197</f>
        <v>1.282051282051282E-2</v>
      </c>
      <c r="W200" s="60">
        <f>'Publication Table'!U202/'Publication Table (%)'!W$197</f>
        <v>1.3685239491691105E-2</v>
      </c>
      <c r="X200" s="60">
        <f>'Publication Table'!V202/'Publication Table (%)'!X$197</f>
        <v>8.7412587412587419E-3</v>
      </c>
      <c r="Y200" s="60">
        <f>'Publication Table'!W202/'Publication Table (%)'!Y$197</f>
        <v>1.3065326633165829E-2</v>
      </c>
      <c r="Z200" s="60">
        <f>'Publication Table'!X202/'Publication Table (%)'!Z$197</f>
        <v>2.7870680044593088E-2</v>
      </c>
      <c r="AA200" s="60">
        <f>'Publication Table'!Y202/'Publication Table (%)'!AA$197</f>
        <v>7.9185520361990946E-3</v>
      </c>
      <c r="AB200" s="60">
        <f>'Publication Table'!Z202/'Publication Table (%)'!AB$197</f>
        <v>5.1440329218106996E-3</v>
      </c>
      <c r="AC200" s="60">
        <f>'Publication Table'!AA202/'Publication Table (%)'!AC$197</f>
        <v>1.6830294530154277E-2</v>
      </c>
    </row>
    <row r="201" spans="2:29" ht="15" hidden="1" customHeight="1" outlineLevel="2">
      <c r="B201" s="132" t="str">
        <f t="shared" ref="B201:B264" si="29">CONCATENATE(C201,E201)</f>
        <v>Glasgow Royal InfirmaryCancelled by Patient %</v>
      </c>
      <c r="C201" s="135" t="str">
        <f t="shared" si="28"/>
        <v>Glasgow Royal Infirmary</v>
      </c>
      <c r="D201" s="165"/>
      <c r="E201" s="61" t="s">
        <v>120</v>
      </c>
      <c r="F201" s="60">
        <f>'Publication Table'!D203/'Publication Table (%)'!F$197</f>
        <v>2.1897810218978103E-2</v>
      </c>
      <c r="G201" s="60">
        <f>'Publication Table'!E203/'Publication Table (%)'!G$197</f>
        <v>2.0774315391879131E-2</v>
      </c>
      <c r="H201" s="60">
        <f>'Publication Table'!F203/'Publication Table (%)'!H$197</f>
        <v>1.4976958525345621E-2</v>
      </c>
      <c r="I201" s="60">
        <f>'Publication Table'!G203/'Publication Table (%)'!I$197</f>
        <v>1.7222820236813777E-2</v>
      </c>
      <c r="J201" s="155">
        <f>'Publication Table'!H203/'Publication Table (%)'!J$197</f>
        <v>2.05799812909261E-2</v>
      </c>
      <c r="K201" s="60">
        <f>'Publication Table'!I203/'Publication Table (%)'!K$197</f>
        <v>2.1663778162911613E-2</v>
      </c>
      <c r="L201" s="60">
        <f>'Publication Table'!J203/'Publication Table (%)'!L$197</f>
        <v>2.0997375328083989E-2</v>
      </c>
      <c r="M201" s="60">
        <f>'Publication Table'!K203/'Publication Table (%)'!M$197</f>
        <v>4.471195184866724E-2</v>
      </c>
      <c r="N201" s="60">
        <f>'Publication Table'!L203/'Publication Table (%)'!N$197</f>
        <v>2.5329280648429583E-2</v>
      </c>
      <c r="O201" s="60">
        <f>'Publication Table'!M203/'Publication Table (%)'!O$197</f>
        <v>2.1113243761996161E-2</v>
      </c>
      <c r="P201" s="60">
        <f>'Publication Table'!N203/'Publication Table (%)'!P$197</f>
        <v>3.454384410983171E-2</v>
      </c>
      <c r="Q201" s="60">
        <f>'Publication Table'!O203/'Publication Table (%)'!Q$197</f>
        <v>2.2157996146435453E-2</v>
      </c>
      <c r="R201" s="60">
        <f>'Publication Table'!P203/'Publication Table (%)'!R$197</f>
        <v>2.6759167492566897E-2</v>
      </c>
      <c r="S201" s="60">
        <f>'Publication Table'!Q203/'Publication Table (%)'!S$197</f>
        <v>3.2934131736526949E-2</v>
      </c>
      <c r="T201" s="60">
        <f>'Publication Table'!R203/'Publication Table (%)'!T$197</f>
        <v>3.0033370411568408E-2</v>
      </c>
      <c r="U201" s="60">
        <f>'Publication Table'!S203/'Publication Table (%)'!U$197</f>
        <v>2.6052104208416832E-2</v>
      </c>
      <c r="V201" s="60">
        <f>'Publication Table'!T203/'Publication Table (%)'!V$197</f>
        <v>2.465483234714004E-2</v>
      </c>
      <c r="W201" s="60">
        <f>'Publication Table'!U203/'Publication Table (%)'!W$197</f>
        <v>2.5415444770283482E-2</v>
      </c>
      <c r="X201" s="60">
        <f>'Publication Table'!V203/'Publication Table (%)'!X$197</f>
        <v>2.7972027972027972E-2</v>
      </c>
      <c r="Y201" s="60">
        <f>'Publication Table'!W203/'Publication Table (%)'!Y$197</f>
        <v>3.3165829145728645E-2</v>
      </c>
      <c r="Z201" s="60">
        <f>'Publication Table'!X203/'Publication Table (%)'!Z$197</f>
        <v>2.8985507246376812E-2</v>
      </c>
      <c r="AA201" s="60">
        <f>'Publication Table'!Y203/'Publication Table (%)'!AA$197</f>
        <v>2.1493212669683258E-2</v>
      </c>
      <c r="AB201" s="60">
        <f>'Publication Table'!Z203/'Publication Table (%)'!AB$197</f>
        <v>2.5720164609053499E-2</v>
      </c>
      <c r="AC201" s="60">
        <f>'Publication Table'!AA203/'Publication Table (%)'!AC$197</f>
        <v>2.9453015427769985E-2</v>
      </c>
    </row>
    <row r="202" spans="2:29" ht="15" hidden="1" customHeight="1" outlineLevel="2">
      <c r="B202" s="132" t="str">
        <f t="shared" si="29"/>
        <v>Glasgow Royal InfirmaryOther reason %</v>
      </c>
      <c r="C202" s="135" t="str">
        <f t="shared" si="28"/>
        <v>Glasgow Royal Infirmary</v>
      </c>
      <c r="D202" s="165"/>
      <c r="E202" s="61" t="s">
        <v>121</v>
      </c>
      <c r="F202" s="60">
        <f>'Publication Table'!D204/'Publication Table (%)'!F$197</f>
        <v>0</v>
      </c>
      <c r="G202" s="60">
        <f>'Publication Table'!E204/'Publication Table (%)'!G$197</f>
        <v>9.4428706326723328E-4</v>
      </c>
      <c r="H202" s="60">
        <f>'Publication Table'!F204/'Publication Table (%)'!H$197</f>
        <v>1.152073732718894E-3</v>
      </c>
      <c r="I202" s="60">
        <f>'Publication Table'!G204/'Publication Table (%)'!I$197</f>
        <v>2.1528525296017221E-3</v>
      </c>
      <c r="J202" s="155">
        <f>'Publication Table'!H204/'Publication Table (%)'!J$197</f>
        <v>1.8709073900841909E-3</v>
      </c>
      <c r="K202" s="60">
        <f>'Publication Table'!I204/'Publication Table (%)'!K$197</f>
        <v>0</v>
      </c>
      <c r="L202" s="60">
        <f>'Publication Table'!J204/'Publication Table (%)'!L$197</f>
        <v>0</v>
      </c>
      <c r="M202" s="60">
        <f>'Publication Table'!K204/'Publication Table (%)'!M$197</f>
        <v>1.7196904557179708E-3</v>
      </c>
      <c r="N202" s="60">
        <f>'Publication Table'!L204/'Publication Table (%)'!N$197</f>
        <v>2.0263424518743669E-3</v>
      </c>
      <c r="O202" s="60">
        <f>'Publication Table'!M204/'Publication Table (%)'!O$197</f>
        <v>9.5969289827255275E-4</v>
      </c>
      <c r="P202" s="60">
        <f>'Publication Table'!N204/'Publication Table (%)'!P$197</f>
        <v>1.7714791851195749E-3</v>
      </c>
      <c r="Q202" s="60">
        <f>'Publication Table'!O204/'Publication Table (%)'!Q$197</f>
        <v>9.6339113680154141E-4</v>
      </c>
      <c r="R202" s="60">
        <f>'Publication Table'!P204/'Publication Table (%)'!R$197</f>
        <v>0</v>
      </c>
      <c r="S202" s="60">
        <f>'Publication Table'!Q204/'Publication Table (%)'!S$197</f>
        <v>0</v>
      </c>
      <c r="T202" s="60">
        <f>'Publication Table'!R204/'Publication Table (%)'!T$197</f>
        <v>0</v>
      </c>
      <c r="U202" s="60">
        <f>'Publication Table'!S204/'Publication Table (%)'!U$197</f>
        <v>0</v>
      </c>
      <c r="V202" s="60">
        <f>'Publication Table'!T204/'Publication Table (%)'!V$197</f>
        <v>0</v>
      </c>
      <c r="W202" s="60">
        <f>'Publication Table'!U204/'Publication Table (%)'!W$197</f>
        <v>9.7751710654936461E-4</v>
      </c>
      <c r="X202" s="60">
        <f>'Publication Table'!V204/'Publication Table (%)'!X$197</f>
        <v>0</v>
      </c>
      <c r="Y202" s="60">
        <f>'Publication Table'!W204/'Publication Table (%)'!Y$197</f>
        <v>2.0100502512562816E-3</v>
      </c>
      <c r="Z202" s="60">
        <f>'Publication Table'!X204/'Publication Table (%)'!Z$197</f>
        <v>0</v>
      </c>
      <c r="AA202" s="60">
        <f>'Publication Table'!Y204/'Publication Table (%)'!AA$197</f>
        <v>0</v>
      </c>
      <c r="AB202" s="60">
        <f>'Publication Table'!Z204/'Publication Table (%)'!AB$197</f>
        <v>2.05761316872428E-3</v>
      </c>
      <c r="AC202" s="60">
        <f>'Publication Table'!AA204/'Publication Table (%)'!AC$197</f>
        <v>0</v>
      </c>
    </row>
    <row r="203" spans="2:29" ht="15" hidden="1" customHeight="1" outlineLevel="1" collapsed="1">
      <c r="B203" s="132" t="str">
        <f t="shared" si="29"/>
        <v>Stobhill HospitalStobhill Hospital</v>
      </c>
      <c r="C203" s="135" t="str">
        <f>E203</f>
        <v>Stobhill Hospital</v>
      </c>
      <c r="D203" s="165" t="s">
        <v>52</v>
      </c>
      <c r="E203" s="65" t="s">
        <v>53</v>
      </c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</row>
    <row r="204" spans="2:29" ht="15" hidden="1" customHeight="1" outlineLevel="2">
      <c r="B204" s="132" t="str">
        <f t="shared" si="29"/>
        <v>Stobhill HospitalTotal Number of scheduled elective operations in theatre system</v>
      </c>
      <c r="C204" s="135" t="str">
        <f t="shared" ref="C204:C209" si="30">C203</f>
        <v>Stobhill Hospital</v>
      </c>
      <c r="D204" s="165"/>
      <c r="E204" s="58" t="s">
        <v>3</v>
      </c>
      <c r="F204" s="29">
        <f>'Publication Table'!D206</f>
        <v>716</v>
      </c>
      <c r="G204" s="29">
        <f>'Publication Table'!E206</f>
        <v>694</v>
      </c>
      <c r="H204" s="29">
        <f>'Publication Table'!F206</f>
        <v>578</v>
      </c>
      <c r="I204" s="29">
        <f>'Publication Table'!G206</f>
        <v>669</v>
      </c>
      <c r="J204" s="154">
        <f>'Publication Table'!H206</f>
        <v>699</v>
      </c>
      <c r="K204" s="29">
        <f>'Publication Table'!I206</f>
        <v>837</v>
      </c>
      <c r="L204" s="29">
        <f>'Publication Table'!J206</f>
        <v>787</v>
      </c>
      <c r="M204" s="29">
        <f>'Publication Table'!K206</f>
        <v>707</v>
      </c>
      <c r="N204" s="29">
        <f>'Publication Table'!L206</f>
        <v>683</v>
      </c>
      <c r="O204" s="29">
        <f>'Publication Table'!M206</f>
        <v>643</v>
      </c>
      <c r="P204" s="29">
        <f>'Publication Table'!N206</f>
        <v>809</v>
      </c>
      <c r="Q204" s="29">
        <f>'Publication Table'!O206</f>
        <v>726</v>
      </c>
      <c r="R204" s="29">
        <f>'Publication Table'!P206</f>
        <v>762</v>
      </c>
      <c r="S204" s="29">
        <f>'Publication Table'!Q206</f>
        <v>753</v>
      </c>
      <c r="T204" s="29">
        <f>'Publication Table'!R206</f>
        <v>546</v>
      </c>
      <c r="U204" s="29">
        <f>'Publication Table'!S206</f>
        <v>728</v>
      </c>
      <c r="V204" s="29">
        <f>'Publication Table'!T206</f>
        <v>698</v>
      </c>
      <c r="W204" s="29">
        <f>'Publication Table'!U206</f>
        <v>701</v>
      </c>
      <c r="X204" s="29">
        <f>'Publication Table'!V206</f>
        <v>773</v>
      </c>
      <c r="Y204" s="29">
        <f>'Publication Table'!W206</f>
        <v>606</v>
      </c>
      <c r="Z204" s="29">
        <f>'Publication Table'!X206</f>
        <v>706</v>
      </c>
      <c r="AA204" s="29">
        <f>'Publication Table'!Y206</f>
        <v>617</v>
      </c>
      <c r="AB204" s="29">
        <f>'Publication Table'!Z206</f>
        <v>698</v>
      </c>
      <c r="AC204" s="29">
        <f>'Publication Table'!AA206</f>
        <v>515</v>
      </c>
    </row>
    <row r="205" spans="2:29" ht="15" hidden="1" customHeight="1" outlineLevel="2">
      <c r="B205" s="132" t="str">
        <f t="shared" si="29"/>
        <v>Stobhill HospitalPercent of total scheduled elective cancellations in theatre systems</v>
      </c>
      <c r="C205" s="135" t="str">
        <f t="shared" si="30"/>
        <v>Stobhill Hospital</v>
      </c>
      <c r="D205" s="165"/>
      <c r="E205" s="59" t="s">
        <v>117</v>
      </c>
      <c r="F205" s="60">
        <f>'Publication Table'!D207/'Publication Table (%)'!F$204</f>
        <v>7.9608938547486033E-2</v>
      </c>
      <c r="G205" s="60">
        <f>'Publication Table'!E207/'Publication Table (%)'!G$204</f>
        <v>7.7809798270893377E-2</v>
      </c>
      <c r="H205" s="60">
        <f>'Publication Table'!F207/'Publication Table (%)'!H$204</f>
        <v>5.536332179930796E-2</v>
      </c>
      <c r="I205" s="60">
        <f>'Publication Table'!G207/'Publication Table (%)'!I$204</f>
        <v>7.623318385650224E-2</v>
      </c>
      <c r="J205" s="155">
        <f>'Publication Table'!H207/'Publication Table (%)'!J$204</f>
        <v>9.1559370529327611E-2</v>
      </c>
      <c r="K205" s="60">
        <f>'Publication Table'!I207/'Publication Table (%)'!K$204</f>
        <v>9.199522102747909E-2</v>
      </c>
      <c r="L205" s="60">
        <f>'Publication Table'!J207/'Publication Table (%)'!L$204</f>
        <v>8.3862770012706478E-2</v>
      </c>
      <c r="M205" s="60">
        <f>'Publication Table'!K207/'Publication Table (%)'!M$204</f>
        <v>8.3451202263083446E-2</v>
      </c>
      <c r="N205" s="60">
        <f>'Publication Table'!L207/'Publication Table (%)'!N$204</f>
        <v>9.6632503660322111E-2</v>
      </c>
      <c r="O205" s="60">
        <f>'Publication Table'!M207/'Publication Table (%)'!O$204</f>
        <v>8.8646967340590979E-2</v>
      </c>
      <c r="P205" s="60">
        <f>'Publication Table'!N207/'Publication Table (%)'!P$204</f>
        <v>0.10259579728059333</v>
      </c>
      <c r="Q205" s="60">
        <f>'Publication Table'!O207/'Publication Table (%)'!Q$204</f>
        <v>8.4022038567493115E-2</v>
      </c>
      <c r="R205" s="60">
        <f>'Publication Table'!P207/'Publication Table (%)'!R$204</f>
        <v>8.5301837270341213E-2</v>
      </c>
      <c r="S205" s="60">
        <f>'Publication Table'!Q207/'Publication Table (%)'!S$204</f>
        <v>7.1713147410358571E-2</v>
      </c>
      <c r="T205" s="60">
        <f>'Publication Table'!R207/'Publication Table (%)'!T$204</f>
        <v>6.5934065934065936E-2</v>
      </c>
      <c r="U205" s="60">
        <f>'Publication Table'!S207/'Publication Table (%)'!U$204</f>
        <v>6.8681318681318687E-2</v>
      </c>
      <c r="V205" s="60">
        <f>'Publication Table'!T207/'Publication Table (%)'!V$204</f>
        <v>6.5902578796561598E-2</v>
      </c>
      <c r="W205" s="60">
        <f>'Publication Table'!U207/'Publication Table (%)'!W$204</f>
        <v>8.4165477888730383E-2</v>
      </c>
      <c r="X205" s="60">
        <f>'Publication Table'!V207/'Publication Table (%)'!X$204</f>
        <v>0.10349288486416559</v>
      </c>
      <c r="Y205" s="60">
        <f>'Publication Table'!W207/'Publication Table (%)'!Y$204</f>
        <v>0.10396039603960396</v>
      </c>
      <c r="Z205" s="60">
        <f>'Publication Table'!X207/'Publication Table (%)'!Z$204</f>
        <v>7.3654390934844188E-2</v>
      </c>
      <c r="AA205" s="60">
        <f>'Publication Table'!Y207/'Publication Table (%)'!AA$204</f>
        <v>9.0761750405186387E-2</v>
      </c>
      <c r="AB205" s="60">
        <f>'Publication Table'!Z207/'Publication Table (%)'!AB$204</f>
        <v>9.5988538681948427E-2</v>
      </c>
      <c r="AC205" s="60">
        <f>'Publication Table'!AA207/'Publication Table (%)'!AC$204</f>
        <v>7.7669902912621352E-2</v>
      </c>
    </row>
    <row r="206" spans="2:29" ht="15" hidden="1" customHeight="1" outlineLevel="2">
      <c r="B206" s="132" t="str">
        <f t="shared" si="29"/>
        <v>Stobhill HospitalCancellation based on clinical reason by hospital %</v>
      </c>
      <c r="C206" s="135" t="str">
        <f t="shared" si="30"/>
        <v>Stobhill Hospital</v>
      </c>
      <c r="D206" s="165"/>
      <c r="E206" s="61" t="s">
        <v>118</v>
      </c>
      <c r="F206" s="60">
        <f>'Publication Table'!D208/'Publication Table (%)'!F$204</f>
        <v>3.9106145251396648E-2</v>
      </c>
      <c r="G206" s="60">
        <f>'Publication Table'!E208/'Publication Table (%)'!G$204</f>
        <v>4.3227665706051875E-2</v>
      </c>
      <c r="H206" s="60">
        <f>'Publication Table'!F208/'Publication Table (%)'!H$204</f>
        <v>2.5951557093425604E-2</v>
      </c>
      <c r="I206" s="60">
        <f>'Publication Table'!G208/'Publication Table (%)'!I$204</f>
        <v>3.5874439461883408E-2</v>
      </c>
      <c r="J206" s="155">
        <f>'Publication Table'!H208/'Publication Table (%)'!J$204</f>
        <v>4.8640915593705293E-2</v>
      </c>
      <c r="K206" s="60">
        <f>'Publication Table'!I208/'Publication Table (%)'!K$204</f>
        <v>4.3010752688172046E-2</v>
      </c>
      <c r="L206" s="60">
        <f>'Publication Table'!J208/'Publication Table (%)'!L$204</f>
        <v>3.0495552731893267E-2</v>
      </c>
      <c r="M206" s="60">
        <f>'Publication Table'!K208/'Publication Table (%)'!M$204</f>
        <v>3.9603960396039604E-2</v>
      </c>
      <c r="N206" s="60">
        <f>'Publication Table'!L208/'Publication Table (%)'!N$204</f>
        <v>4.0995607613469986E-2</v>
      </c>
      <c r="O206" s="60">
        <f>'Publication Table'!M208/'Publication Table (%)'!O$204</f>
        <v>5.1321928460342149E-2</v>
      </c>
      <c r="P206" s="60">
        <f>'Publication Table'!N208/'Publication Table (%)'!P$204</f>
        <v>5.19159456118665E-2</v>
      </c>
      <c r="Q206" s="60">
        <f>'Publication Table'!O208/'Publication Table (%)'!Q$204</f>
        <v>4.1322314049586778E-2</v>
      </c>
      <c r="R206" s="60">
        <f>'Publication Table'!P208/'Publication Table (%)'!R$204</f>
        <v>4.1994750656167978E-2</v>
      </c>
      <c r="S206" s="60">
        <f>'Publication Table'!Q208/'Publication Table (%)'!S$204</f>
        <v>3.4528552456839307E-2</v>
      </c>
      <c r="T206" s="60">
        <f>'Publication Table'!R208/'Publication Table (%)'!T$204</f>
        <v>3.6630036630036632E-2</v>
      </c>
      <c r="U206" s="60">
        <f>'Publication Table'!S208/'Publication Table (%)'!U$204</f>
        <v>3.7087912087912088E-2</v>
      </c>
      <c r="V206" s="60">
        <f>'Publication Table'!T208/'Publication Table (%)'!V$204</f>
        <v>3.5816618911174783E-2</v>
      </c>
      <c r="W206" s="60">
        <f>'Publication Table'!U208/'Publication Table (%)'!W$204</f>
        <v>4.2796005706134094E-2</v>
      </c>
      <c r="X206" s="60">
        <f>'Publication Table'!V208/'Publication Table (%)'!X$204</f>
        <v>4.3984476067270378E-2</v>
      </c>
      <c r="Y206" s="60">
        <f>'Publication Table'!W208/'Publication Table (%)'!Y$204</f>
        <v>3.4653465346534656E-2</v>
      </c>
      <c r="Z206" s="60">
        <f>'Publication Table'!X208/'Publication Table (%)'!Z$204</f>
        <v>2.8328611898016998E-2</v>
      </c>
      <c r="AA206" s="60">
        <f>'Publication Table'!Y208/'Publication Table (%)'!AA$204</f>
        <v>3.8897893030794169E-2</v>
      </c>
      <c r="AB206" s="60">
        <f>'Publication Table'!Z208/'Publication Table (%)'!AB$204</f>
        <v>3.8681948424068767E-2</v>
      </c>
      <c r="AC206" s="60">
        <f>'Publication Table'!AA208/'Publication Table (%)'!AC$204</f>
        <v>4.2718446601941747E-2</v>
      </c>
    </row>
    <row r="207" spans="2:29" ht="15" hidden="1" customHeight="1" outlineLevel="2">
      <c r="B207" s="132" t="str">
        <f t="shared" si="29"/>
        <v>Stobhill HospitalCancellation based on capacity or non-clinical reason by hospital %</v>
      </c>
      <c r="C207" s="135" t="str">
        <f t="shared" si="30"/>
        <v>Stobhill Hospital</v>
      </c>
      <c r="D207" s="165"/>
      <c r="E207" s="61" t="s">
        <v>119</v>
      </c>
      <c r="F207" s="60">
        <f>'Publication Table'!D209/'Publication Table (%)'!F$204</f>
        <v>0</v>
      </c>
      <c r="G207" s="60">
        <f>'Publication Table'!E209/'Publication Table (%)'!G$204</f>
        <v>0</v>
      </c>
      <c r="H207" s="60">
        <f>'Publication Table'!F209/'Publication Table (%)'!H$204</f>
        <v>1.0380622837370242E-2</v>
      </c>
      <c r="I207" s="60">
        <f>'Publication Table'!G209/'Publication Table (%)'!I$204</f>
        <v>0</v>
      </c>
      <c r="J207" s="155">
        <f>'Publication Table'!H209/'Publication Table (%)'!J$204</f>
        <v>1.4306151645207439E-3</v>
      </c>
      <c r="K207" s="60">
        <f>'Publication Table'!I209/'Publication Table (%)'!K$204</f>
        <v>2.3894862604540022E-3</v>
      </c>
      <c r="L207" s="60">
        <f>'Publication Table'!J209/'Publication Table (%)'!L$204</f>
        <v>1.2706480304955528E-3</v>
      </c>
      <c r="M207" s="60">
        <f>'Publication Table'!K209/'Publication Table (%)'!M$204</f>
        <v>0</v>
      </c>
      <c r="N207" s="60">
        <f>'Publication Table'!L209/'Publication Table (%)'!N$204</f>
        <v>5.8565153733528552E-3</v>
      </c>
      <c r="O207" s="60">
        <f>'Publication Table'!M209/'Publication Table (%)'!O$204</f>
        <v>0</v>
      </c>
      <c r="P207" s="60">
        <f>'Publication Table'!N209/'Publication Table (%)'!P$204</f>
        <v>1.2360939431396785E-3</v>
      </c>
      <c r="Q207" s="60">
        <f>'Publication Table'!O209/'Publication Table (%)'!Q$204</f>
        <v>2.7548209366391185E-3</v>
      </c>
      <c r="R207" s="60">
        <f>'Publication Table'!P209/'Publication Table (%)'!R$204</f>
        <v>0</v>
      </c>
      <c r="S207" s="60">
        <f>'Publication Table'!Q209/'Publication Table (%)'!S$204</f>
        <v>1.3280212483399733E-3</v>
      </c>
      <c r="T207" s="60">
        <f>'Publication Table'!R209/'Publication Table (%)'!T$204</f>
        <v>3.663003663003663E-3</v>
      </c>
      <c r="U207" s="60">
        <f>'Publication Table'!S209/'Publication Table (%)'!U$204</f>
        <v>2.7472527472527475E-3</v>
      </c>
      <c r="V207" s="60">
        <f>'Publication Table'!T209/'Publication Table (%)'!V$204</f>
        <v>2.8653295128939827E-3</v>
      </c>
      <c r="W207" s="60">
        <f>'Publication Table'!U209/'Publication Table (%)'!W$204</f>
        <v>0</v>
      </c>
      <c r="X207" s="60">
        <f>'Publication Table'!V209/'Publication Table (%)'!X$204</f>
        <v>1.29366106080207E-3</v>
      </c>
      <c r="Y207" s="60">
        <f>'Publication Table'!W209/'Publication Table (%)'!Y$204</f>
        <v>0</v>
      </c>
      <c r="Z207" s="60">
        <f>'Publication Table'!X209/'Publication Table (%)'!Z$204</f>
        <v>1.4164305949008499E-3</v>
      </c>
      <c r="AA207" s="60">
        <f>'Publication Table'!Y209/'Publication Table (%)'!AA$204</f>
        <v>6.4829821717990272E-3</v>
      </c>
      <c r="AB207" s="60">
        <f>'Publication Table'!Z209/'Publication Table (%)'!AB$204</f>
        <v>2.8653295128939827E-3</v>
      </c>
      <c r="AC207" s="60">
        <f>'Publication Table'!AA209/'Publication Table (%)'!AC$204</f>
        <v>3.8834951456310678E-3</v>
      </c>
    </row>
    <row r="208" spans="2:29" ht="15" hidden="1" customHeight="1" outlineLevel="2">
      <c r="B208" s="132" t="str">
        <f t="shared" si="29"/>
        <v>Stobhill HospitalCancelled by Patient %</v>
      </c>
      <c r="C208" s="135" t="str">
        <f t="shared" si="30"/>
        <v>Stobhill Hospital</v>
      </c>
      <c r="D208" s="165"/>
      <c r="E208" s="61" t="s">
        <v>120</v>
      </c>
      <c r="F208" s="60">
        <f>'Publication Table'!D210/'Publication Table (%)'!F$204</f>
        <v>4.0502793296089384E-2</v>
      </c>
      <c r="G208" s="60">
        <f>'Publication Table'!E210/'Publication Table (%)'!G$204</f>
        <v>3.4582132564841501E-2</v>
      </c>
      <c r="H208" s="60">
        <f>'Publication Table'!F210/'Publication Table (%)'!H$204</f>
        <v>1.9031141868512111E-2</v>
      </c>
      <c r="I208" s="60">
        <f>'Publication Table'!G210/'Publication Table (%)'!I$204</f>
        <v>3.7369207772795218E-2</v>
      </c>
      <c r="J208" s="155">
        <f>'Publication Table'!H210/'Publication Table (%)'!J$204</f>
        <v>4.005722460658083E-2</v>
      </c>
      <c r="K208" s="60">
        <f>'Publication Table'!I210/'Publication Table (%)'!K$204</f>
        <v>4.5400238948626048E-2</v>
      </c>
      <c r="L208" s="60">
        <f>'Publication Table'!J210/'Publication Table (%)'!L$204</f>
        <v>5.0825921219822108E-2</v>
      </c>
      <c r="M208" s="60">
        <f>'Publication Table'!K210/'Publication Table (%)'!M$204</f>
        <v>4.2432814710042434E-2</v>
      </c>
      <c r="N208" s="60">
        <f>'Publication Table'!L210/'Publication Table (%)'!N$204</f>
        <v>4.9780380673499269E-2</v>
      </c>
      <c r="O208" s="60">
        <f>'Publication Table'!M210/'Publication Table (%)'!O$204</f>
        <v>3.5769828926905133E-2</v>
      </c>
      <c r="P208" s="60">
        <f>'Publication Table'!N210/'Publication Table (%)'!P$204</f>
        <v>4.8207663782447466E-2</v>
      </c>
      <c r="Q208" s="60">
        <f>'Publication Table'!O210/'Publication Table (%)'!Q$204</f>
        <v>3.8567493112947659E-2</v>
      </c>
      <c r="R208" s="60">
        <f>'Publication Table'!P210/'Publication Table (%)'!R$204</f>
        <v>4.0682414698162729E-2</v>
      </c>
      <c r="S208" s="60">
        <f>'Publication Table'!Q210/'Publication Table (%)'!S$204</f>
        <v>3.4528552456839307E-2</v>
      </c>
      <c r="T208" s="60">
        <f>'Publication Table'!R210/'Publication Table (%)'!T$204</f>
        <v>2.564102564102564E-2</v>
      </c>
      <c r="U208" s="60">
        <f>'Publication Table'!S210/'Publication Table (%)'!U$204</f>
        <v>2.8846153846153848E-2</v>
      </c>
      <c r="V208" s="60">
        <f>'Publication Table'!T210/'Publication Table (%)'!V$204</f>
        <v>2.7220630372492838E-2</v>
      </c>
      <c r="W208" s="60">
        <f>'Publication Table'!U210/'Publication Table (%)'!W$204</f>
        <v>3.9942938659058486E-2</v>
      </c>
      <c r="X208" s="60">
        <f>'Publication Table'!V210/'Publication Table (%)'!X$204</f>
        <v>4.7865459249676584E-2</v>
      </c>
      <c r="Y208" s="60">
        <f>'Publication Table'!W210/'Publication Table (%)'!Y$204</f>
        <v>5.6105610561056105E-2</v>
      </c>
      <c r="Z208" s="60">
        <f>'Publication Table'!X210/'Publication Table (%)'!Z$204</f>
        <v>4.1076487252124649E-2</v>
      </c>
      <c r="AA208" s="60">
        <f>'Publication Table'!Y210/'Publication Table (%)'!AA$204</f>
        <v>3.2414910858995137E-2</v>
      </c>
      <c r="AB208" s="60">
        <f>'Publication Table'!Z210/'Publication Table (%)'!AB$204</f>
        <v>5.0143266475644696E-2</v>
      </c>
      <c r="AC208" s="60">
        <f>'Publication Table'!AA210/'Publication Table (%)'!AC$204</f>
        <v>3.1067961165048542E-2</v>
      </c>
    </row>
    <row r="209" spans="2:29" ht="15" hidden="1" customHeight="1" outlineLevel="2">
      <c r="B209" s="132" t="str">
        <f t="shared" si="29"/>
        <v>Stobhill HospitalOther reason %</v>
      </c>
      <c r="C209" s="135" t="str">
        <f t="shared" si="30"/>
        <v>Stobhill Hospital</v>
      </c>
      <c r="D209" s="165"/>
      <c r="E209" s="61" t="s">
        <v>121</v>
      </c>
      <c r="F209" s="60">
        <f>'Publication Table'!D211/'Publication Table (%)'!F$204</f>
        <v>0</v>
      </c>
      <c r="G209" s="60">
        <f>'Publication Table'!E211/'Publication Table (%)'!G$204</f>
        <v>0</v>
      </c>
      <c r="H209" s="60">
        <f>'Publication Table'!F211/'Publication Table (%)'!H$204</f>
        <v>0</v>
      </c>
      <c r="I209" s="60">
        <f>'Publication Table'!G211/'Publication Table (%)'!I$204</f>
        <v>2.9895366218236174E-3</v>
      </c>
      <c r="J209" s="155">
        <f>'Publication Table'!H211/'Publication Table (%)'!J$204</f>
        <v>1.4306151645207439E-3</v>
      </c>
      <c r="K209" s="60">
        <f>'Publication Table'!I211/'Publication Table (%)'!K$204</f>
        <v>1.1947431302270011E-3</v>
      </c>
      <c r="L209" s="60">
        <f>'Publication Table'!J211/'Publication Table (%)'!L$204</f>
        <v>1.2706480304955528E-3</v>
      </c>
      <c r="M209" s="60">
        <f>'Publication Table'!K211/'Publication Table (%)'!M$204</f>
        <v>1.4144271570014145E-3</v>
      </c>
      <c r="N209" s="60">
        <f>'Publication Table'!L211/'Publication Table (%)'!N$204</f>
        <v>0</v>
      </c>
      <c r="O209" s="60">
        <f>'Publication Table'!M211/'Publication Table (%)'!O$204</f>
        <v>1.5552099533437014E-3</v>
      </c>
      <c r="P209" s="60">
        <f>'Publication Table'!N211/'Publication Table (%)'!P$204</f>
        <v>1.2360939431396785E-3</v>
      </c>
      <c r="Q209" s="60">
        <f>'Publication Table'!O211/'Publication Table (%)'!Q$204</f>
        <v>1.3774104683195593E-3</v>
      </c>
      <c r="R209" s="60">
        <f>'Publication Table'!P211/'Publication Table (%)'!R$204</f>
        <v>2.6246719160104987E-3</v>
      </c>
      <c r="S209" s="60">
        <f>'Publication Table'!Q211/'Publication Table (%)'!S$204</f>
        <v>1.3280212483399733E-3</v>
      </c>
      <c r="T209" s="60">
        <f>'Publication Table'!R211/'Publication Table (%)'!T$204</f>
        <v>0</v>
      </c>
      <c r="U209" s="60">
        <f>'Publication Table'!S211/'Publication Table (%)'!U$204</f>
        <v>0</v>
      </c>
      <c r="V209" s="60">
        <f>'Publication Table'!T211/'Publication Table (%)'!V$204</f>
        <v>0</v>
      </c>
      <c r="W209" s="60">
        <f>'Publication Table'!U211/'Publication Table (%)'!W$204</f>
        <v>1.4265335235378032E-3</v>
      </c>
      <c r="X209" s="60">
        <f>'Publication Table'!V211/'Publication Table (%)'!X$204</f>
        <v>1.034928848641656E-2</v>
      </c>
      <c r="Y209" s="60">
        <f>'Publication Table'!W211/'Publication Table (%)'!Y$204</f>
        <v>1.3201320132013201E-2</v>
      </c>
      <c r="Z209" s="60">
        <f>'Publication Table'!X211/'Publication Table (%)'!Z$204</f>
        <v>2.8328611898016999E-3</v>
      </c>
      <c r="AA209" s="60">
        <f>'Publication Table'!Y211/'Publication Table (%)'!AA$204</f>
        <v>1.2965964343598054E-2</v>
      </c>
      <c r="AB209" s="60">
        <f>'Publication Table'!Z211/'Publication Table (%)'!AB$204</f>
        <v>4.2979942693409743E-3</v>
      </c>
      <c r="AC209" s="60">
        <f>'Publication Table'!AA211/'Publication Table (%)'!AC$204</f>
        <v>0</v>
      </c>
    </row>
    <row r="210" spans="2:29" ht="15" hidden="1" customHeight="1" outlineLevel="1" collapsed="1">
      <c r="B210" s="132" t="str">
        <f t="shared" si="29"/>
        <v>Victoria InfirmaryVictoria Infirmary</v>
      </c>
      <c r="C210" s="135" t="str">
        <f>E210</f>
        <v>Victoria Infirmary</v>
      </c>
      <c r="D210" s="165" t="s">
        <v>54</v>
      </c>
      <c r="E210" s="65" t="s">
        <v>55</v>
      </c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</row>
    <row r="211" spans="2:29" ht="15" hidden="1" customHeight="1" outlineLevel="2">
      <c r="B211" s="132" t="str">
        <f t="shared" si="29"/>
        <v>Victoria InfirmaryTotal Number of scheduled elective operations in theatre system</v>
      </c>
      <c r="C211" s="135" t="str">
        <f t="shared" ref="C211:C216" si="31">C210</f>
        <v>Victoria Infirmary</v>
      </c>
      <c r="D211" s="165"/>
      <c r="E211" s="58" t="s">
        <v>3</v>
      </c>
      <c r="F211" s="29">
        <f>'Publication Table'!D213</f>
        <v>637</v>
      </c>
      <c r="G211" s="29">
        <f>'Publication Table'!E213</f>
        <v>782</v>
      </c>
      <c r="H211" s="29">
        <f>'Publication Table'!F213</f>
        <v>621</v>
      </c>
      <c r="I211" s="29">
        <f>'Publication Table'!G213</f>
        <v>710</v>
      </c>
      <c r="J211" s="154">
        <f>'Publication Table'!H213</f>
        <v>787</v>
      </c>
      <c r="K211" s="29">
        <f>'Publication Table'!I213</f>
        <v>865</v>
      </c>
      <c r="L211" s="29">
        <f>'Publication Table'!J213</f>
        <v>818</v>
      </c>
      <c r="M211" s="29">
        <f>'Publication Table'!K213</f>
        <v>766</v>
      </c>
      <c r="N211" s="29">
        <f>'Publication Table'!L213</f>
        <v>761</v>
      </c>
      <c r="O211" s="29">
        <f>'Publication Table'!M213</f>
        <v>871</v>
      </c>
      <c r="P211" s="29">
        <f>'Publication Table'!N213</f>
        <v>879</v>
      </c>
      <c r="Q211" s="29">
        <f>'Publication Table'!O213</f>
        <v>735</v>
      </c>
      <c r="R211" s="29">
        <f>'Publication Table'!P213</f>
        <v>827</v>
      </c>
      <c r="S211" s="29">
        <f>'Publication Table'!Q213</f>
        <v>774</v>
      </c>
      <c r="T211" s="29">
        <f>'Publication Table'!R213</f>
        <v>649</v>
      </c>
      <c r="U211" s="29">
        <f>'Publication Table'!S213</f>
        <v>878</v>
      </c>
      <c r="V211" s="29">
        <f>'Publication Table'!T213</f>
        <v>820</v>
      </c>
      <c r="W211" s="29">
        <f>'Publication Table'!U213</f>
        <v>803</v>
      </c>
      <c r="X211" s="29">
        <f>'Publication Table'!V213</f>
        <v>881</v>
      </c>
      <c r="Y211" s="29">
        <f>'Publication Table'!W213</f>
        <v>705</v>
      </c>
      <c r="Z211" s="29">
        <f>'Publication Table'!X213</f>
        <v>779</v>
      </c>
      <c r="AA211" s="29">
        <f>'Publication Table'!Y213</f>
        <v>774</v>
      </c>
      <c r="AB211" s="29">
        <f>'Publication Table'!Z213</f>
        <v>846</v>
      </c>
      <c r="AC211" s="29">
        <f>'Publication Table'!AA213</f>
        <v>627</v>
      </c>
    </row>
    <row r="212" spans="2:29" ht="15" hidden="1" customHeight="1" outlineLevel="2">
      <c r="B212" s="132" t="str">
        <f t="shared" si="29"/>
        <v>Victoria InfirmaryPercent of total scheduled elective cancellations in theatre systems</v>
      </c>
      <c r="C212" s="135" t="str">
        <f t="shared" si="31"/>
        <v>Victoria Infirmary</v>
      </c>
      <c r="D212" s="165"/>
      <c r="E212" s="59" t="s">
        <v>117</v>
      </c>
      <c r="F212" s="60">
        <f>'Publication Table'!D214/'Publication Table (%)'!F$211</f>
        <v>6.907378335949764E-2</v>
      </c>
      <c r="G212" s="60">
        <f>'Publication Table'!E214/'Publication Table (%)'!G$211</f>
        <v>6.5217391304347824E-2</v>
      </c>
      <c r="H212" s="60">
        <f>'Publication Table'!F214/'Publication Table (%)'!H$211</f>
        <v>7.7294685990338161E-2</v>
      </c>
      <c r="I212" s="60">
        <f>'Publication Table'!G214/'Publication Table (%)'!I$211</f>
        <v>6.7605633802816895E-2</v>
      </c>
      <c r="J212" s="155">
        <f>'Publication Table'!H214/'Publication Table (%)'!J$211</f>
        <v>8.6404066073697591E-2</v>
      </c>
      <c r="K212" s="60">
        <f>'Publication Table'!I214/'Publication Table (%)'!K$211</f>
        <v>9.7109826589595369E-2</v>
      </c>
      <c r="L212" s="60">
        <f>'Publication Table'!J214/'Publication Table (%)'!L$211</f>
        <v>0.10880195599022005</v>
      </c>
      <c r="M212" s="60">
        <f>'Publication Table'!K214/'Publication Table (%)'!M$211</f>
        <v>9.2689295039164496E-2</v>
      </c>
      <c r="N212" s="60">
        <f>'Publication Table'!L214/'Publication Table (%)'!N$211</f>
        <v>0.10906701708278581</v>
      </c>
      <c r="O212" s="60">
        <f>'Publication Table'!M214/'Publication Table (%)'!O$211</f>
        <v>0.11021814006888633</v>
      </c>
      <c r="P212" s="60">
        <f>'Publication Table'!N214/'Publication Table (%)'!P$211</f>
        <v>0.10580204778156997</v>
      </c>
      <c r="Q212" s="60">
        <f>'Publication Table'!O214/'Publication Table (%)'!Q$211</f>
        <v>9.2517006802721083E-2</v>
      </c>
      <c r="R212" s="60">
        <f>'Publication Table'!P214/'Publication Table (%)'!R$211</f>
        <v>8.8270858524788387E-2</v>
      </c>
      <c r="S212" s="60">
        <f>'Publication Table'!Q214/'Publication Table (%)'!S$211</f>
        <v>8.9147286821705432E-2</v>
      </c>
      <c r="T212" s="60">
        <f>'Publication Table'!R214/'Publication Table (%)'!T$211</f>
        <v>8.3204930662557783E-2</v>
      </c>
      <c r="U212" s="60">
        <f>'Publication Table'!S214/'Publication Table (%)'!U$211</f>
        <v>8.5421412300683369E-2</v>
      </c>
      <c r="V212" s="60">
        <f>'Publication Table'!T214/'Publication Table (%)'!V$211</f>
        <v>0.11585365853658537</v>
      </c>
      <c r="W212" s="60">
        <f>'Publication Table'!U214/'Publication Table (%)'!W$211</f>
        <v>8.4682440846824414E-2</v>
      </c>
      <c r="X212" s="60">
        <f>'Publication Table'!V214/'Publication Table (%)'!X$211</f>
        <v>7.1509648127128261E-2</v>
      </c>
      <c r="Y212" s="60">
        <f>'Publication Table'!W214/'Publication Table (%)'!Y$211</f>
        <v>8.2269503546099285E-2</v>
      </c>
      <c r="Z212" s="60">
        <f>'Publication Table'!X214/'Publication Table (%)'!Z$211</f>
        <v>7.8305519897304235E-2</v>
      </c>
      <c r="AA212" s="60">
        <f>'Publication Table'!Y214/'Publication Table (%)'!AA$211</f>
        <v>9.6899224806201556E-2</v>
      </c>
      <c r="AB212" s="60">
        <f>'Publication Table'!Z214/'Publication Table (%)'!AB$211</f>
        <v>7.0921985815602842E-2</v>
      </c>
      <c r="AC212" s="60">
        <f>'Publication Table'!AA214/'Publication Table (%)'!AC$211</f>
        <v>9.4098883572567779E-2</v>
      </c>
    </row>
    <row r="213" spans="2:29" ht="15" hidden="1" customHeight="1" outlineLevel="2">
      <c r="B213" s="132" t="str">
        <f t="shared" si="29"/>
        <v>Victoria InfirmaryCancellation based on clinical reason by hospital %</v>
      </c>
      <c r="C213" s="135" t="str">
        <f t="shared" si="31"/>
        <v>Victoria Infirmary</v>
      </c>
      <c r="D213" s="165"/>
      <c r="E213" s="61" t="s">
        <v>118</v>
      </c>
      <c r="F213" s="60">
        <f>'Publication Table'!D215/'Publication Table (%)'!F$211</f>
        <v>2.6687598116169546E-2</v>
      </c>
      <c r="G213" s="60">
        <f>'Publication Table'!E215/'Publication Table (%)'!G$211</f>
        <v>3.8363171355498722E-2</v>
      </c>
      <c r="H213" s="60">
        <f>'Publication Table'!F215/'Publication Table (%)'!H$211</f>
        <v>3.7037037037037035E-2</v>
      </c>
      <c r="I213" s="60">
        <f>'Publication Table'!G215/'Publication Table (%)'!I$211</f>
        <v>3.2394366197183097E-2</v>
      </c>
      <c r="J213" s="155">
        <f>'Publication Table'!H215/'Publication Table (%)'!J$211</f>
        <v>4.9555273189326558E-2</v>
      </c>
      <c r="K213" s="60">
        <f>'Publication Table'!I215/'Publication Table (%)'!K$211</f>
        <v>4.046242774566474E-2</v>
      </c>
      <c r="L213" s="60">
        <f>'Publication Table'!J215/'Publication Table (%)'!L$211</f>
        <v>4.4009779951100246E-2</v>
      </c>
      <c r="M213" s="60">
        <f>'Publication Table'!K215/'Publication Table (%)'!M$211</f>
        <v>4.3080939947780679E-2</v>
      </c>
      <c r="N213" s="60">
        <f>'Publication Table'!L215/'Publication Table (%)'!N$211</f>
        <v>5.1248357424441525E-2</v>
      </c>
      <c r="O213" s="60">
        <f>'Publication Table'!M215/'Publication Table (%)'!O$211</f>
        <v>6.0849598163030996E-2</v>
      </c>
      <c r="P213" s="60">
        <f>'Publication Table'!N215/'Publication Table (%)'!P$211</f>
        <v>3.981797497155859E-2</v>
      </c>
      <c r="Q213" s="60">
        <f>'Publication Table'!O215/'Publication Table (%)'!Q$211</f>
        <v>4.2176870748299317E-2</v>
      </c>
      <c r="R213" s="60">
        <f>'Publication Table'!P215/'Publication Table (%)'!R$211</f>
        <v>3.7484885126964934E-2</v>
      </c>
      <c r="S213" s="60">
        <f>'Publication Table'!Q215/'Publication Table (%)'!S$211</f>
        <v>5.0387596899224806E-2</v>
      </c>
      <c r="T213" s="60">
        <f>'Publication Table'!R215/'Publication Table (%)'!T$211</f>
        <v>4.1602465331278891E-2</v>
      </c>
      <c r="U213" s="60">
        <f>'Publication Table'!S215/'Publication Table (%)'!U$211</f>
        <v>2.847380410022779E-2</v>
      </c>
      <c r="V213" s="60">
        <f>'Publication Table'!T215/'Publication Table (%)'!V$211</f>
        <v>6.3414634146341464E-2</v>
      </c>
      <c r="W213" s="60">
        <f>'Publication Table'!U215/'Publication Table (%)'!W$211</f>
        <v>3.8605230386052306E-2</v>
      </c>
      <c r="X213" s="60">
        <f>'Publication Table'!V215/'Publication Table (%)'!X$211</f>
        <v>4.3132803632236094E-2</v>
      </c>
      <c r="Y213" s="60">
        <f>'Publication Table'!W215/'Publication Table (%)'!Y$211</f>
        <v>3.4042553191489362E-2</v>
      </c>
      <c r="Z213" s="60">
        <f>'Publication Table'!X215/'Publication Table (%)'!Z$211</f>
        <v>3.7227214377406934E-2</v>
      </c>
      <c r="AA213" s="60">
        <f>'Publication Table'!Y215/'Publication Table (%)'!AA$211</f>
        <v>5.1679586563307491E-2</v>
      </c>
      <c r="AB213" s="60">
        <f>'Publication Table'!Z215/'Publication Table (%)'!AB$211</f>
        <v>3.664302600472813E-2</v>
      </c>
      <c r="AC213" s="60">
        <f>'Publication Table'!AA215/'Publication Table (%)'!AC$211</f>
        <v>3.9872408293460927E-2</v>
      </c>
    </row>
    <row r="214" spans="2:29" ht="15" hidden="1" customHeight="1" outlineLevel="2">
      <c r="B214" s="132" t="str">
        <f t="shared" si="29"/>
        <v>Victoria InfirmaryCancellation based on capacity or non-clinical reason by hospital %</v>
      </c>
      <c r="C214" s="135" t="str">
        <f t="shared" si="31"/>
        <v>Victoria Infirmary</v>
      </c>
      <c r="D214" s="165"/>
      <c r="E214" s="61" t="s">
        <v>119</v>
      </c>
      <c r="F214" s="60">
        <f>'Publication Table'!D216/'Publication Table (%)'!F$211</f>
        <v>1.5698587127158557E-3</v>
      </c>
      <c r="G214" s="60">
        <f>'Publication Table'!E216/'Publication Table (%)'!G$211</f>
        <v>0</v>
      </c>
      <c r="H214" s="60">
        <f>'Publication Table'!F216/'Publication Table (%)'!H$211</f>
        <v>6.4412238325281803E-3</v>
      </c>
      <c r="I214" s="60">
        <f>'Publication Table'!G216/'Publication Table (%)'!I$211</f>
        <v>4.2253521126760559E-3</v>
      </c>
      <c r="J214" s="155">
        <f>'Publication Table'!H216/'Publication Table (%)'!J$211</f>
        <v>1.2706480304955528E-3</v>
      </c>
      <c r="K214" s="60">
        <f>'Publication Table'!I216/'Publication Table (%)'!K$211</f>
        <v>3.4682080924855491E-3</v>
      </c>
      <c r="L214" s="60">
        <f>'Publication Table'!J216/'Publication Table (%)'!L$211</f>
        <v>1.1002444987775062E-2</v>
      </c>
      <c r="M214" s="60">
        <f>'Publication Table'!K216/'Publication Table (%)'!M$211</f>
        <v>0</v>
      </c>
      <c r="N214" s="60">
        <f>'Publication Table'!L216/'Publication Table (%)'!N$211</f>
        <v>5.2562417871222077E-3</v>
      </c>
      <c r="O214" s="60">
        <f>'Publication Table'!M216/'Publication Table (%)'!O$211</f>
        <v>3.4443168771526979E-3</v>
      </c>
      <c r="P214" s="60">
        <f>'Publication Table'!N216/'Publication Table (%)'!P$211</f>
        <v>1.1376564277588168E-3</v>
      </c>
      <c r="Q214" s="60">
        <f>'Publication Table'!O216/'Publication Table (%)'!Q$211</f>
        <v>2.7210884353741495E-3</v>
      </c>
      <c r="R214" s="60">
        <f>'Publication Table'!P216/'Publication Table (%)'!R$211</f>
        <v>0</v>
      </c>
      <c r="S214" s="60">
        <f>'Publication Table'!Q216/'Publication Table (%)'!S$211</f>
        <v>1.2919896640826874E-3</v>
      </c>
      <c r="T214" s="60">
        <f>'Publication Table'!R216/'Publication Table (%)'!T$211</f>
        <v>1.5408320493066256E-3</v>
      </c>
      <c r="U214" s="60">
        <f>'Publication Table'!S216/'Publication Table (%)'!U$211</f>
        <v>1.1389521640091116E-3</v>
      </c>
      <c r="V214" s="60">
        <f>'Publication Table'!T216/'Publication Table (%)'!V$211</f>
        <v>1.2195121951219512E-3</v>
      </c>
      <c r="W214" s="60">
        <f>'Publication Table'!U216/'Publication Table (%)'!W$211</f>
        <v>1.2453300124533001E-3</v>
      </c>
      <c r="X214" s="60">
        <f>'Publication Table'!V216/'Publication Table (%)'!X$211</f>
        <v>0</v>
      </c>
      <c r="Y214" s="60">
        <f>'Publication Table'!W216/'Publication Table (%)'!Y$211</f>
        <v>5.6737588652482273E-3</v>
      </c>
      <c r="Z214" s="60">
        <f>'Publication Table'!X216/'Publication Table (%)'!Z$211</f>
        <v>0</v>
      </c>
      <c r="AA214" s="60">
        <f>'Publication Table'!Y216/'Publication Table (%)'!AA$211</f>
        <v>0</v>
      </c>
      <c r="AB214" s="60">
        <f>'Publication Table'!Z216/'Publication Table (%)'!AB$211</f>
        <v>1.1820330969267139E-3</v>
      </c>
      <c r="AC214" s="60">
        <f>'Publication Table'!AA216/'Publication Table (%)'!AC$211</f>
        <v>0</v>
      </c>
    </row>
    <row r="215" spans="2:29" ht="15" hidden="1" customHeight="1" outlineLevel="2">
      <c r="B215" s="132" t="str">
        <f t="shared" si="29"/>
        <v>Victoria InfirmaryCancelled by Patient %</v>
      </c>
      <c r="C215" s="135" t="str">
        <f t="shared" si="31"/>
        <v>Victoria Infirmary</v>
      </c>
      <c r="D215" s="165"/>
      <c r="E215" s="61" t="s">
        <v>120</v>
      </c>
      <c r="F215" s="60">
        <f>'Publication Table'!D217/'Publication Table (%)'!F$211</f>
        <v>3.7676609105180531E-2</v>
      </c>
      <c r="G215" s="60">
        <f>'Publication Table'!E217/'Publication Table (%)'!G$211</f>
        <v>2.557544757033248E-2</v>
      </c>
      <c r="H215" s="60">
        <f>'Publication Table'!F217/'Publication Table (%)'!H$211</f>
        <v>3.2206119162640899E-2</v>
      </c>
      <c r="I215" s="60">
        <f>'Publication Table'!G217/'Publication Table (%)'!I$211</f>
        <v>3.0985915492957747E-2</v>
      </c>
      <c r="J215" s="155">
        <f>'Publication Table'!H217/'Publication Table (%)'!J$211</f>
        <v>3.303684879288437E-2</v>
      </c>
      <c r="K215" s="60">
        <f>'Publication Table'!I217/'Publication Table (%)'!K$211</f>
        <v>5.3179190751445088E-2</v>
      </c>
      <c r="L215" s="60">
        <f>'Publication Table'!J217/'Publication Table (%)'!L$211</f>
        <v>4.7677261613691929E-2</v>
      </c>
      <c r="M215" s="60">
        <f>'Publication Table'!K217/'Publication Table (%)'!M$211</f>
        <v>4.4386422976501305E-2</v>
      </c>
      <c r="N215" s="60">
        <f>'Publication Table'!L217/'Publication Table (%)'!N$211</f>
        <v>5.2562417871222074E-2</v>
      </c>
      <c r="O215" s="60">
        <f>'Publication Table'!M217/'Publication Table (%)'!O$211</f>
        <v>4.5924225028702644E-2</v>
      </c>
      <c r="P215" s="60">
        <f>'Publication Table'!N217/'Publication Table (%)'!P$211</f>
        <v>6.3708759954493738E-2</v>
      </c>
      <c r="Q215" s="60">
        <f>'Publication Table'!O217/'Publication Table (%)'!Q$211</f>
        <v>4.6258503401360541E-2</v>
      </c>
      <c r="R215" s="60">
        <f>'Publication Table'!P217/'Publication Table (%)'!R$211</f>
        <v>4.4740024183796856E-2</v>
      </c>
      <c r="S215" s="60">
        <f>'Publication Table'!Q217/'Publication Table (%)'!S$211</f>
        <v>3.6175710594315243E-2</v>
      </c>
      <c r="T215" s="60">
        <f>'Publication Table'!R217/'Publication Table (%)'!T$211</f>
        <v>4.0061633281972264E-2</v>
      </c>
      <c r="U215" s="60">
        <f>'Publication Table'!S217/'Publication Table (%)'!U$211</f>
        <v>4.7835990888382689E-2</v>
      </c>
      <c r="V215" s="60">
        <f>'Publication Table'!T217/'Publication Table (%)'!V$211</f>
        <v>0.05</v>
      </c>
      <c r="W215" s="60">
        <f>'Publication Table'!U217/'Publication Table (%)'!W$211</f>
        <v>4.4831880448318803E-2</v>
      </c>
      <c r="X215" s="60">
        <f>'Publication Table'!V217/'Publication Table (%)'!X$211</f>
        <v>2.7241770715096481E-2</v>
      </c>
      <c r="Y215" s="60">
        <f>'Publication Table'!W217/'Publication Table (%)'!Y$211</f>
        <v>4.2553191489361701E-2</v>
      </c>
      <c r="Z215" s="60">
        <f>'Publication Table'!X217/'Publication Table (%)'!Z$211</f>
        <v>3.3376123234916559E-2</v>
      </c>
      <c r="AA215" s="60">
        <f>'Publication Table'!Y217/'Publication Table (%)'!AA$211</f>
        <v>3.875968992248062E-2</v>
      </c>
      <c r="AB215" s="60">
        <f>'Publication Table'!Z217/'Publication Table (%)'!AB$211</f>
        <v>3.309692671394799E-2</v>
      </c>
      <c r="AC215" s="60">
        <f>'Publication Table'!AA217/'Publication Table (%)'!AC$211</f>
        <v>5.2631578947368418E-2</v>
      </c>
    </row>
    <row r="216" spans="2:29" ht="15" hidden="1" customHeight="1" outlineLevel="2">
      <c r="B216" s="132" t="str">
        <f t="shared" si="29"/>
        <v>Victoria InfirmaryOther reason %</v>
      </c>
      <c r="C216" s="135" t="str">
        <f t="shared" si="31"/>
        <v>Victoria Infirmary</v>
      </c>
      <c r="D216" s="165"/>
      <c r="E216" s="61" t="s">
        <v>121</v>
      </c>
      <c r="F216" s="60">
        <f>'Publication Table'!D218/'Publication Table (%)'!F$211</f>
        <v>3.1397174254317113E-3</v>
      </c>
      <c r="G216" s="60">
        <f>'Publication Table'!E218/'Publication Table (%)'!G$211</f>
        <v>1.2787723785166241E-3</v>
      </c>
      <c r="H216" s="60">
        <f>'Publication Table'!F218/'Publication Table (%)'!H$211</f>
        <v>1.6103059581320451E-3</v>
      </c>
      <c r="I216" s="60">
        <f>'Publication Table'!G218/'Publication Table (%)'!I$211</f>
        <v>0</v>
      </c>
      <c r="J216" s="155">
        <f>'Publication Table'!H218/'Publication Table (%)'!J$211</f>
        <v>2.5412960609911056E-3</v>
      </c>
      <c r="K216" s="60">
        <f>'Publication Table'!I218/'Publication Table (%)'!K$211</f>
        <v>0</v>
      </c>
      <c r="L216" s="60">
        <f>'Publication Table'!J218/'Publication Table (%)'!L$211</f>
        <v>6.1124694376528121E-3</v>
      </c>
      <c r="M216" s="60">
        <f>'Publication Table'!K218/'Publication Table (%)'!M$211</f>
        <v>5.2219321148825066E-3</v>
      </c>
      <c r="N216" s="60">
        <f>'Publication Table'!L218/'Publication Table (%)'!N$211</f>
        <v>0</v>
      </c>
      <c r="O216" s="60">
        <f>'Publication Table'!M218/'Publication Table (%)'!O$211</f>
        <v>0</v>
      </c>
      <c r="P216" s="60">
        <f>'Publication Table'!N218/'Publication Table (%)'!P$211</f>
        <v>1.1376564277588168E-3</v>
      </c>
      <c r="Q216" s="60">
        <f>'Publication Table'!O218/'Publication Table (%)'!Q$211</f>
        <v>1.3605442176870747E-3</v>
      </c>
      <c r="R216" s="60">
        <f>'Publication Table'!P218/'Publication Table (%)'!R$211</f>
        <v>6.0459492140266021E-3</v>
      </c>
      <c r="S216" s="60">
        <f>'Publication Table'!Q218/'Publication Table (%)'!S$211</f>
        <v>1.2919896640826874E-3</v>
      </c>
      <c r="T216" s="60">
        <f>'Publication Table'!R218/'Publication Table (%)'!T$211</f>
        <v>0</v>
      </c>
      <c r="U216" s="60">
        <f>'Publication Table'!S218/'Publication Table (%)'!U$211</f>
        <v>7.972665148063782E-3</v>
      </c>
      <c r="V216" s="60">
        <f>'Publication Table'!T218/'Publication Table (%)'!V$211</f>
        <v>1.2195121951219512E-3</v>
      </c>
      <c r="W216" s="60">
        <f>'Publication Table'!U218/'Publication Table (%)'!W$211</f>
        <v>0</v>
      </c>
      <c r="X216" s="60">
        <f>'Publication Table'!V218/'Publication Table (%)'!X$211</f>
        <v>1.1350737797956867E-3</v>
      </c>
      <c r="Y216" s="60">
        <f>'Publication Table'!W218/'Publication Table (%)'!Y$211</f>
        <v>0</v>
      </c>
      <c r="Z216" s="60">
        <f>'Publication Table'!X218/'Publication Table (%)'!Z$211</f>
        <v>7.7021822849807449E-3</v>
      </c>
      <c r="AA216" s="60">
        <f>'Publication Table'!Y218/'Publication Table (%)'!AA$211</f>
        <v>6.4599483204134363E-3</v>
      </c>
      <c r="AB216" s="60">
        <f>'Publication Table'!Z218/'Publication Table (%)'!AB$211</f>
        <v>0</v>
      </c>
      <c r="AC216" s="60">
        <f>'Publication Table'!AA218/'Publication Table (%)'!AC$211</f>
        <v>1.594896331738437E-3</v>
      </c>
    </row>
    <row r="217" spans="2:29" ht="15" hidden="1" customHeight="1" outlineLevel="1" collapsed="1">
      <c r="B217" s="132" t="str">
        <f t="shared" si="29"/>
        <v>Queen Elizabeth University HospitalQueen Elizabeth University Hospital</v>
      </c>
      <c r="C217" s="135" t="str">
        <f>E217</f>
        <v>Queen Elizabeth University Hospital</v>
      </c>
      <c r="D217" s="165" t="s">
        <v>56</v>
      </c>
      <c r="E217" s="65" t="s">
        <v>57</v>
      </c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</row>
    <row r="218" spans="2:29" ht="15" hidden="1" customHeight="1" outlineLevel="2">
      <c r="B218" s="132" t="str">
        <f t="shared" si="29"/>
        <v>Queen Elizabeth University HospitalTotal Number of scheduled elective operations in theatre system</v>
      </c>
      <c r="C218" s="135" t="str">
        <f t="shared" ref="C218:C223" si="32">C217</f>
        <v>Queen Elizabeth University Hospital</v>
      </c>
      <c r="D218" s="165"/>
      <c r="E218" s="58" t="s">
        <v>3</v>
      </c>
      <c r="F218" s="29">
        <f>'Publication Table'!D220</f>
        <v>794</v>
      </c>
      <c r="G218" s="29">
        <f>'Publication Table'!E220</f>
        <v>1152</v>
      </c>
      <c r="H218" s="29">
        <f>'Publication Table'!F220</f>
        <v>924</v>
      </c>
      <c r="I218" s="29">
        <f>'Publication Table'!G220</f>
        <v>1042</v>
      </c>
      <c r="J218" s="154">
        <f>'Publication Table'!H220</f>
        <v>1143</v>
      </c>
      <c r="K218" s="29">
        <f>'Publication Table'!I220</f>
        <v>1254</v>
      </c>
      <c r="L218" s="29">
        <f>'Publication Table'!J220</f>
        <v>1249</v>
      </c>
      <c r="M218" s="29">
        <f>'Publication Table'!K220</f>
        <v>1200</v>
      </c>
      <c r="N218" s="29">
        <f>'Publication Table'!L220</f>
        <v>1084</v>
      </c>
      <c r="O218" s="29">
        <f>'Publication Table'!M220</f>
        <v>1201</v>
      </c>
      <c r="P218" s="29">
        <f>'Publication Table'!N220</f>
        <v>1132</v>
      </c>
      <c r="Q218" s="29">
        <f>'Publication Table'!O220</f>
        <v>1119</v>
      </c>
      <c r="R218" s="29">
        <f>'Publication Table'!P220</f>
        <v>973</v>
      </c>
      <c r="S218" s="29">
        <f>'Publication Table'!Q220</f>
        <v>1235</v>
      </c>
      <c r="T218" s="29">
        <f>'Publication Table'!R220</f>
        <v>877</v>
      </c>
      <c r="U218" s="29">
        <f>'Publication Table'!S220</f>
        <v>1191</v>
      </c>
      <c r="V218" s="29">
        <f>'Publication Table'!T220</f>
        <v>1180</v>
      </c>
      <c r="W218" s="29">
        <f>'Publication Table'!U220</f>
        <v>1155</v>
      </c>
      <c r="X218" s="29">
        <f>'Publication Table'!V220</f>
        <v>1171</v>
      </c>
      <c r="Y218" s="29">
        <f>'Publication Table'!W220</f>
        <v>945</v>
      </c>
      <c r="Z218" s="29">
        <f>'Publication Table'!X220</f>
        <v>925</v>
      </c>
      <c r="AA218" s="29">
        <f>'Publication Table'!Y220</f>
        <v>953</v>
      </c>
      <c r="AB218" s="29">
        <f>'Publication Table'!Z220</f>
        <v>1206</v>
      </c>
      <c r="AC218" s="29">
        <f>'Publication Table'!AA220</f>
        <v>859</v>
      </c>
    </row>
    <row r="219" spans="2:29" ht="15" hidden="1" customHeight="1" outlineLevel="2">
      <c r="B219" s="132" t="str">
        <f t="shared" si="29"/>
        <v>Queen Elizabeth University HospitalPercent of total scheduled elective cancellations in theatre systems</v>
      </c>
      <c r="C219" s="135" t="str">
        <f t="shared" si="32"/>
        <v>Queen Elizabeth University Hospital</v>
      </c>
      <c r="D219" s="165"/>
      <c r="E219" s="59" t="s">
        <v>117</v>
      </c>
      <c r="F219" s="60">
        <f>'Publication Table'!D221/'Publication Table (%)'!F$218</f>
        <v>8.6901763224181361E-2</v>
      </c>
      <c r="G219" s="60">
        <f>'Publication Table'!E221/'Publication Table (%)'!G$218</f>
        <v>7.03125E-2</v>
      </c>
      <c r="H219" s="60">
        <f>'Publication Table'!F221/'Publication Table (%)'!H$218</f>
        <v>9.4155844155844159E-2</v>
      </c>
      <c r="I219" s="60">
        <f>'Publication Table'!G221/'Publication Table (%)'!I$218</f>
        <v>8.5412667946257195E-2</v>
      </c>
      <c r="J219" s="155">
        <f>'Publication Table'!H221/'Publication Table (%)'!J$218</f>
        <v>7.874015748031496E-2</v>
      </c>
      <c r="K219" s="60">
        <f>'Publication Table'!I221/'Publication Table (%)'!K$218</f>
        <v>0.1076555023923445</v>
      </c>
      <c r="L219" s="60">
        <f>'Publication Table'!J221/'Publication Table (%)'!L$218</f>
        <v>8.7269815852682148E-2</v>
      </c>
      <c r="M219" s="60">
        <f>'Publication Table'!K221/'Publication Table (%)'!M$218</f>
        <v>7.7499999999999999E-2</v>
      </c>
      <c r="N219" s="60">
        <f>'Publication Table'!L221/'Publication Table (%)'!N$218</f>
        <v>0.12361623616236163</v>
      </c>
      <c r="O219" s="60">
        <f>'Publication Table'!M221/'Publication Table (%)'!O$218</f>
        <v>0.10491257285595337</v>
      </c>
      <c r="P219" s="60">
        <f>'Publication Table'!N221/'Publication Table (%)'!P$218</f>
        <v>0.11042402826855123</v>
      </c>
      <c r="Q219" s="60">
        <f>'Publication Table'!O221/'Publication Table (%)'!Q$218</f>
        <v>8.4897229669347637E-2</v>
      </c>
      <c r="R219" s="60">
        <f>'Publication Table'!P221/'Publication Table (%)'!R$218</f>
        <v>9.3525179856115109E-2</v>
      </c>
      <c r="S219" s="60">
        <f>'Publication Table'!Q221/'Publication Table (%)'!S$218</f>
        <v>8.663967611336032E-2</v>
      </c>
      <c r="T219" s="60">
        <f>'Publication Table'!R221/'Publication Table (%)'!T$218</f>
        <v>7.8677309007981755E-2</v>
      </c>
      <c r="U219" s="60">
        <f>'Publication Table'!S221/'Publication Table (%)'!U$218</f>
        <v>8.2283795130142737E-2</v>
      </c>
      <c r="V219" s="60">
        <f>'Publication Table'!T221/'Publication Table (%)'!V$218</f>
        <v>8.7288135593220337E-2</v>
      </c>
      <c r="W219" s="60">
        <f>'Publication Table'!U221/'Publication Table (%)'!W$218</f>
        <v>7.9653679653679657E-2</v>
      </c>
      <c r="X219" s="60">
        <f>'Publication Table'!V221/'Publication Table (%)'!X$218</f>
        <v>9.0520922288642183E-2</v>
      </c>
      <c r="Y219" s="60">
        <f>'Publication Table'!W221/'Publication Table (%)'!Y$218</f>
        <v>8.1481481481481488E-2</v>
      </c>
      <c r="Z219" s="60">
        <f>'Publication Table'!X221/'Publication Table (%)'!Z$218</f>
        <v>0.1264864864864865</v>
      </c>
      <c r="AA219" s="60">
        <f>'Publication Table'!Y221/'Publication Table (%)'!AA$218</f>
        <v>8.1846799580272828E-2</v>
      </c>
      <c r="AB219" s="60">
        <f>'Publication Table'!Z221/'Publication Table (%)'!AB$218</f>
        <v>7.4626865671641784E-2</v>
      </c>
      <c r="AC219" s="60">
        <f>'Publication Table'!AA221/'Publication Table (%)'!AC$218</f>
        <v>8.0325960419091971E-2</v>
      </c>
    </row>
    <row r="220" spans="2:29" ht="15" hidden="1" customHeight="1" outlineLevel="2">
      <c r="B220" s="132" t="str">
        <f t="shared" si="29"/>
        <v>Queen Elizabeth University HospitalCancellation based on clinical reason by hospital %</v>
      </c>
      <c r="C220" s="135" t="str">
        <f t="shared" si="32"/>
        <v>Queen Elizabeth University Hospital</v>
      </c>
      <c r="D220" s="165"/>
      <c r="E220" s="61" t="s">
        <v>118</v>
      </c>
      <c r="F220" s="60">
        <f>'Publication Table'!D222/'Publication Table (%)'!F$218</f>
        <v>3.9042821158690177E-2</v>
      </c>
      <c r="G220" s="60">
        <f>'Publication Table'!E222/'Publication Table (%)'!G$218</f>
        <v>3.5590277777777776E-2</v>
      </c>
      <c r="H220" s="60">
        <f>'Publication Table'!F222/'Publication Table (%)'!H$218</f>
        <v>4.4372294372294376E-2</v>
      </c>
      <c r="I220" s="60">
        <f>'Publication Table'!G222/'Publication Table (%)'!I$218</f>
        <v>4.894433781190019E-2</v>
      </c>
      <c r="J220" s="155">
        <f>'Publication Table'!H222/'Publication Table (%)'!J$218</f>
        <v>3.5870516185476813E-2</v>
      </c>
      <c r="K220" s="60">
        <f>'Publication Table'!I222/'Publication Table (%)'!K$218</f>
        <v>4.864433811802233E-2</v>
      </c>
      <c r="L220" s="60">
        <f>'Publication Table'!J222/'Publication Table (%)'!L$218</f>
        <v>4.0032025620496396E-2</v>
      </c>
      <c r="M220" s="60">
        <f>'Publication Table'!K222/'Publication Table (%)'!M$218</f>
        <v>3.6666666666666667E-2</v>
      </c>
      <c r="N220" s="60">
        <f>'Publication Table'!L222/'Publication Table (%)'!N$218</f>
        <v>4.3357933579335796E-2</v>
      </c>
      <c r="O220" s="60">
        <f>'Publication Table'!M222/'Publication Table (%)'!O$218</f>
        <v>4.7460449625312241E-2</v>
      </c>
      <c r="P220" s="60">
        <f>'Publication Table'!N222/'Publication Table (%)'!P$218</f>
        <v>4.5936395759717315E-2</v>
      </c>
      <c r="Q220" s="60">
        <f>'Publication Table'!O222/'Publication Table (%)'!Q$218</f>
        <v>4.4682752457551385E-2</v>
      </c>
      <c r="R220" s="60">
        <f>'Publication Table'!P222/'Publication Table (%)'!R$218</f>
        <v>3.391572456320658E-2</v>
      </c>
      <c r="S220" s="60">
        <f>'Publication Table'!Q222/'Publication Table (%)'!S$218</f>
        <v>3.4817813765182185E-2</v>
      </c>
      <c r="T220" s="60">
        <f>'Publication Table'!R222/'Publication Table (%)'!T$218</f>
        <v>3.192702394526796E-2</v>
      </c>
      <c r="U220" s="60">
        <f>'Publication Table'!S222/'Publication Table (%)'!U$218</f>
        <v>3.7783375314861464E-2</v>
      </c>
      <c r="V220" s="60">
        <f>'Publication Table'!T222/'Publication Table (%)'!V$218</f>
        <v>3.4745762711864407E-2</v>
      </c>
      <c r="W220" s="60">
        <f>'Publication Table'!U222/'Publication Table (%)'!W$218</f>
        <v>4.5887445887445887E-2</v>
      </c>
      <c r="X220" s="60">
        <f>'Publication Table'!V222/'Publication Table (%)'!X$218</f>
        <v>3.4158838599487616E-2</v>
      </c>
      <c r="Y220" s="60">
        <f>'Publication Table'!W222/'Publication Table (%)'!Y$218</f>
        <v>3.5978835978835978E-2</v>
      </c>
      <c r="Z220" s="60">
        <f>'Publication Table'!X222/'Publication Table (%)'!Z$218</f>
        <v>3.783783783783784E-2</v>
      </c>
      <c r="AA220" s="60">
        <f>'Publication Table'!Y222/'Publication Table (%)'!AA$218</f>
        <v>2.9380902413431269E-2</v>
      </c>
      <c r="AB220" s="60">
        <f>'Publication Table'!Z222/'Publication Table (%)'!AB$218</f>
        <v>3.7313432835820892E-2</v>
      </c>
      <c r="AC220" s="60">
        <f>'Publication Table'!AA222/'Publication Table (%)'!AC$218</f>
        <v>3.1431897555296857E-2</v>
      </c>
    </row>
    <row r="221" spans="2:29" ht="15" hidden="1" customHeight="1" outlineLevel="2">
      <c r="B221" s="132" t="str">
        <f t="shared" si="29"/>
        <v>Queen Elizabeth University HospitalCancellation based on capacity or non-clinical reason by hospital %</v>
      </c>
      <c r="C221" s="135" t="str">
        <f t="shared" si="32"/>
        <v>Queen Elizabeth University Hospital</v>
      </c>
      <c r="D221" s="165"/>
      <c r="E221" s="61" t="s">
        <v>119</v>
      </c>
      <c r="F221" s="60">
        <f>'Publication Table'!D223/'Publication Table (%)'!F$218</f>
        <v>2.8967254408060455E-2</v>
      </c>
      <c r="G221" s="60">
        <f>'Publication Table'!E223/'Publication Table (%)'!G$218</f>
        <v>1.6493055555555556E-2</v>
      </c>
      <c r="H221" s="60">
        <f>'Publication Table'!F223/'Publication Table (%)'!H$218</f>
        <v>1.2987012987012988E-2</v>
      </c>
      <c r="I221" s="60">
        <f>'Publication Table'!G223/'Publication Table (%)'!I$218</f>
        <v>1.6314779270633396E-2</v>
      </c>
      <c r="J221" s="155">
        <f>'Publication Table'!H223/'Publication Table (%)'!J$218</f>
        <v>2.6246719160104987E-2</v>
      </c>
      <c r="K221" s="60">
        <f>'Publication Table'!I223/'Publication Table (%)'!K$218</f>
        <v>4.5454545454545456E-2</v>
      </c>
      <c r="L221" s="60">
        <f>'Publication Table'!J223/'Publication Table (%)'!L$218</f>
        <v>3.122497998398719E-2</v>
      </c>
      <c r="M221" s="60">
        <f>'Publication Table'!K223/'Publication Table (%)'!M$218</f>
        <v>0.03</v>
      </c>
      <c r="N221" s="60">
        <f>'Publication Table'!L223/'Publication Table (%)'!N$218</f>
        <v>6.3653136531365312E-2</v>
      </c>
      <c r="O221" s="60">
        <f>'Publication Table'!M223/'Publication Table (%)'!O$218</f>
        <v>3.996669442131557E-2</v>
      </c>
      <c r="P221" s="60">
        <f>'Publication Table'!N223/'Publication Table (%)'!P$218</f>
        <v>5.1236749116607777E-2</v>
      </c>
      <c r="Q221" s="60">
        <f>'Publication Table'!O223/'Publication Table (%)'!Q$218</f>
        <v>2.6809651474530832E-2</v>
      </c>
      <c r="R221" s="60">
        <f>'Publication Table'!P223/'Publication Table (%)'!R$218</f>
        <v>4.1109969167523124E-2</v>
      </c>
      <c r="S221" s="60">
        <f>'Publication Table'!Q223/'Publication Table (%)'!S$218</f>
        <v>3.2388663967611336E-2</v>
      </c>
      <c r="T221" s="60">
        <f>'Publication Table'!R223/'Publication Table (%)'!T$218</f>
        <v>3.4207525655644243E-2</v>
      </c>
      <c r="U221" s="60">
        <f>'Publication Table'!S223/'Publication Table (%)'!U$218</f>
        <v>2.7707808564231738E-2</v>
      </c>
      <c r="V221" s="60">
        <f>'Publication Table'!T223/'Publication Table (%)'!V$218</f>
        <v>3.3898305084745763E-2</v>
      </c>
      <c r="W221" s="60">
        <f>'Publication Table'!U223/'Publication Table (%)'!W$218</f>
        <v>2.1645021645021644E-2</v>
      </c>
      <c r="X221" s="60">
        <f>'Publication Table'!V223/'Publication Table (%)'!X$218</f>
        <v>4.9530315969257048E-2</v>
      </c>
      <c r="Y221" s="60">
        <f>'Publication Table'!W223/'Publication Table (%)'!Y$218</f>
        <v>3.4920634920634921E-2</v>
      </c>
      <c r="Z221" s="60">
        <f>'Publication Table'!X223/'Publication Table (%)'!Z$218</f>
        <v>7.3513513513513512E-2</v>
      </c>
      <c r="AA221" s="60">
        <f>'Publication Table'!Y223/'Publication Table (%)'!AA$218</f>
        <v>3.0430220356768102E-2</v>
      </c>
      <c r="AB221" s="60">
        <f>'Publication Table'!Z223/'Publication Table (%)'!AB$218</f>
        <v>2.570480928689884E-2</v>
      </c>
      <c r="AC221" s="60">
        <f>'Publication Table'!AA223/'Publication Table (%)'!AC$218</f>
        <v>2.9103608847497089E-2</v>
      </c>
    </row>
    <row r="222" spans="2:29" ht="15" hidden="1" customHeight="1" outlineLevel="2">
      <c r="B222" s="132" t="str">
        <f t="shared" si="29"/>
        <v>Queen Elizabeth University HospitalCancelled by Patient %</v>
      </c>
      <c r="C222" s="135" t="str">
        <f t="shared" si="32"/>
        <v>Queen Elizabeth University Hospital</v>
      </c>
      <c r="D222" s="165"/>
      <c r="E222" s="61" t="s">
        <v>120</v>
      </c>
      <c r="F222" s="60">
        <f>'Publication Table'!D224/'Publication Table (%)'!F$218</f>
        <v>1.8891687657430732E-2</v>
      </c>
      <c r="G222" s="60">
        <f>'Publication Table'!E224/'Publication Table (%)'!G$218</f>
        <v>1.7361111111111112E-2</v>
      </c>
      <c r="H222" s="60">
        <f>'Publication Table'!F224/'Publication Table (%)'!H$218</f>
        <v>3.4632034632034632E-2</v>
      </c>
      <c r="I222" s="60">
        <f>'Publication Table'!G224/'Publication Table (%)'!I$218</f>
        <v>1.9193857965451054E-2</v>
      </c>
      <c r="J222" s="155">
        <f>'Publication Table'!H224/'Publication Table (%)'!J$218</f>
        <v>1.5748031496062992E-2</v>
      </c>
      <c r="K222" s="60">
        <f>'Publication Table'!I224/'Publication Table (%)'!K$218</f>
        <v>1.3556618819776715E-2</v>
      </c>
      <c r="L222" s="60">
        <f>'Publication Table'!J224/'Publication Table (%)'!L$218</f>
        <v>1.2810248198558846E-2</v>
      </c>
      <c r="M222" s="60">
        <f>'Publication Table'!K224/'Publication Table (%)'!M$218</f>
        <v>1.0833333333333334E-2</v>
      </c>
      <c r="N222" s="60">
        <f>'Publication Table'!L224/'Publication Table (%)'!N$218</f>
        <v>6.4575645756457566E-3</v>
      </c>
      <c r="O222" s="60">
        <f>'Publication Table'!M224/'Publication Table (%)'!O$218</f>
        <v>1.4154870940882597E-2</v>
      </c>
      <c r="P222" s="60">
        <f>'Publication Table'!N224/'Publication Table (%)'!P$218</f>
        <v>1.3250883392226149E-2</v>
      </c>
      <c r="Q222" s="60">
        <f>'Publication Table'!O224/'Publication Table (%)'!Q$218</f>
        <v>1.2511170688114389E-2</v>
      </c>
      <c r="R222" s="60">
        <f>'Publication Table'!P224/'Publication Table (%)'!R$218</f>
        <v>1.644398766700925E-2</v>
      </c>
      <c r="S222" s="60">
        <f>'Publication Table'!Q224/'Publication Table (%)'!S$218</f>
        <v>1.862348178137652E-2</v>
      </c>
      <c r="T222" s="60">
        <f>'Publication Table'!R224/'Publication Table (%)'!T$218</f>
        <v>9.1220068415051314E-3</v>
      </c>
      <c r="U222" s="60">
        <f>'Publication Table'!S224/'Publication Table (%)'!U$218</f>
        <v>1.595298068849706E-2</v>
      </c>
      <c r="V222" s="60">
        <f>'Publication Table'!T224/'Publication Table (%)'!V$218</f>
        <v>1.5254237288135594E-2</v>
      </c>
      <c r="W222" s="60">
        <f>'Publication Table'!U224/'Publication Table (%)'!W$218</f>
        <v>1.2121212121212121E-2</v>
      </c>
      <c r="X222" s="60">
        <f>'Publication Table'!V224/'Publication Table (%)'!X$218</f>
        <v>5.1238257899231428E-3</v>
      </c>
      <c r="Y222" s="60">
        <f>'Publication Table'!W224/'Publication Table (%)'!Y$218</f>
        <v>9.5238095238095247E-3</v>
      </c>
      <c r="Z222" s="60">
        <f>'Publication Table'!X224/'Publication Table (%)'!Z$218</f>
        <v>9.7297297297297292E-3</v>
      </c>
      <c r="AA222" s="60">
        <f>'Publication Table'!Y224/'Publication Table (%)'!AA$218</f>
        <v>1.888772298006296E-2</v>
      </c>
      <c r="AB222" s="60">
        <f>'Publication Table'!Z224/'Publication Table (%)'!AB$218</f>
        <v>7.462686567164179E-3</v>
      </c>
      <c r="AC222" s="60">
        <f>'Publication Table'!AA224/'Publication Table (%)'!AC$218</f>
        <v>1.6298020954598369E-2</v>
      </c>
    </row>
    <row r="223" spans="2:29" ht="15" hidden="1" customHeight="1" outlineLevel="2">
      <c r="B223" s="132" t="str">
        <f t="shared" si="29"/>
        <v>Queen Elizabeth University HospitalOther reason %</v>
      </c>
      <c r="C223" s="135" t="str">
        <f t="shared" si="32"/>
        <v>Queen Elizabeth University Hospital</v>
      </c>
      <c r="D223" s="165"/>
      <c r="E223" s="61" t="s">
        <v>121</v>
      </c>
      <c r="F223" s="60">
        <f>'Publication Table'!D225/'Publication Table (%)'!F$218</f>
        <v>0</v>
      </c>
      <c r="G223" s="60">
        <f>'Publication Table'!E225/'Publication Table (%)'!G$218</f>
        <v>8.6805555555555551E-4</v>
      </c>
      <c r="H223" s="60">
        <f>'Publication Table'!F225/'Publication Table (%)'!H$218</f>
        <v>2.1645021645021645E-3</v>
      </c>
      <c r="I223" s="60">
        <f>'Publication Table'!G225/'Publication Table (%)'!I$218</f>
        <v>9.5969289827255275E-4</v>
      </c>
      <c r="J223" s="155">
        <f>'Publication Table'!H225/'Publication Table (%)'!J$218</f>
        <v>8.7489063867016625E-4</v>
      </c>
      <c r="K223" s="60">
        <f>'Publication Table'!I225/'Publication Table (%)'!K$218</f>
        <v>0</v>
      </c>
      <c r="L223" s="60">
        <f>'Publication Table'!J225/'Publication Table (%)'!L$218</f>
        <v>3.2025620496397116E-3</v>
      </c>
      <c r="M223" s="60">
        <f>'Publication Table'!K225/'Publication Table (%)'!M$218</f>
        <v>0</v>
      </c>
      <c r="N223" s="60">
        <f>'Publication Table'!L225/'Publication Table (%)'!N$218</f>
        <v>1.014760147601476E-2</v>
      </c>
      <c r="O223" s="60">
        <f>'Publication Table'!M225/'Publication Table (%)'!O$218</f>
        <v>3.3305578684429643E-3</v>
      </c>
      <c r="P223" s="60">
        <f>'Publication Table'!N225/'Publication Table (%)'!P$218</f>
        <v>0</v>
      </c>
      <c r="Q223" s="60">
        <f>'Publication Table'!O225/'Publication Table (%)'!Q$218</f>
        <v>8.9365504915102768E-4</v>
      </c>
      <c r="R223" s="60">
        <f>'Publication Table'!P225/'Publication Table (%)'!R$218</f>
        <v>2.0554984583761563E-3</v>
      </c>
      <c r="S223" s="60">
        <f>'Publication Table'!Q225/'Publication Table (%)'!S$218</f>
        <v>8.0971659919028337E-4</v>
      </c>
      <c r="T223" s="60">
        <f>'Publication Table'!R225/'Publication Table (%)'!T$218</f>
        <v>3.4207525655644243E-3</v>
      </c>
      <c r="U223" s="60">
        <f>'Publication Table'!S225/'Publication Table (%)'!U$218</f>
        <v>8.3963056255247689E-4</v>
      </c>
      <c r="V223" s="60">
        <f>'Publication Table'!T225/'Publication Table (%)'!V$218</f>
        <v>3.3898305084745762E-3</v>
      </c>
      <c r="W223" s="60">
        <f>'Publication Table'!U225/'Publication Table (%)'!W$218</f>
        <v>0</v>
      </c>
      <c r="X223" s="60">
        <f>'Publication Table'!V225/'Publication Table (%)'!X$218</f>
        <v>1.7079419299743809E-3</v>
      </c>
      <c r="Y223" s="60">
        <f>'Publication Table'!W225/'Publication Table (%)'!Y$218</f>
        <v>1.0582010582010583E-3</v>
      </c>
      <c r="Z223" s="60">
        <f>'Publication Table'!X225/'Publication Table (%)'!Z$218</f>
        <v>5.4054054054054057E-3</v>
      </c>
      <c r="AA223" s="60">
        <f>'Publication Table'!Y225/'Publication Table (%)'!AA$218</f>
        <v>3.1479538300104933E-3</v>
      </c>
      <c r="AB223" s="60">
        <f>'Publication Table'!Z225/'Publication Table (%)'!AB$218</f>
        <v>4.1459369817578775E-3</v>
      </c>
      <c r="AC223" s="60">
        <f>'Publication Table'!AA225/'Publication Table (%)'!AC$218</f>
        <v>3.4924330616996507E-3</v>
      </c>
    </row>
    <row r="224" spans="2:29" ht="15" hidden="1" customHeight="1" outlineLevel="1" collapsed="1">
      <c r="B224" s="132" t="str">
        <f t="shared" si="29"/>
        <v>Royal Hospital For Sick Children GlasgowRoyal Hospital For Sick Children Glasgow</v>
      </c>
      <c r="C224" s="135" t="str">
        <f>E224</f>
        <v>Royal Hospital For Sick Children Glasgow</v>
      </c>
      <c r="D224" s="165" t="s">
        <v>58</v>
      </c>
      <c r="E224" s="65" t="s">
        <v>59</v>
      </c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</row>
    <row r="225" spans="2:29" ht="15" hidden="1" customHeight="1" outlineLevel="2">
      <c r="B225" s="132" t="str">
        <f t="shared" si="29"/>
        <v>Royal Hospital For Sick Children GlasgowTotal Number of scheduled elective operations in theatre system</v>
      </c>
      <c r="C225" s="135" t="str">
        <f t="shared" ref="C225:C230" si="33">C224</f>
        <v>Royal Hospital For Sick Children Glasgow</v>
      </c>
      <c r="D225" s="165"/>
      <c r="E225" s="58" t="s">
        <v>3</v>
      </c>
      <c r="F225" s="29">
        <f>'Publication Table'!D227</f>
        <v>837</v>
      </c>
      <c r="G225" s="29">
        <f>'Publication Table'!E227</f>
        <v>570</v>
      </c>
      <c r="H225" s="29">
        <f>'Publication Table'!F227</f>
        <v>678</v>
      </c>
      <c r="I225" s="29">
        <f>'Publication Table'!G227</f>
        <v>727</v>
      </c>
      <c r="J225" s="154">
        <f>'Publication Table'!H227</f>
        <v>943</v>
      </c>
      <c r="K225" s="29">
        <f>'Publication Table'!I227</f>
        <v>1000</v>
      </c>
      <c r="L225" s="29">
        <f>'Publication Table'!J227</f>
        <v>1007</v>
      </c>
      <c r="M225" s="29">
        <f>'Publication Table'!K227</f>
        <v>831</v>
      </c>
      <c r="N225" s="29">
        <f>'Publication Table'!L227</f>
        <v>800</v>
      </c>
      <c r="O225" s="29">
        <f>'Publication Table'!M227</f>
        <v>894</v>
      </c>
      <c r="P225" s="29">
        <f>'Publication Table'!N227</f>
        <v>829</v>
      </c>
      <c r="Q225" s="29">
        <f>'Publication Table'!O227</f>
        <v>815</v>
      </c>
      <c r="R225" s="29">
        <f>'Publication Table'!P227</f>
        <v>826</v>
      </c>
      <c r="S225" s="29">
        <f>'Publication Table'!Q227</f>
        <v>945</v>
      </c>
      <c r="T225" s="29">
        <f>'Publication Table'!R227</f>
        <v>798</v>
      </c>
      <c r="U225" s="29">
        <f>'Publication Table'!S227</f>
        <v>939</v>
      </c>
      <c r="V225" s="29">
        <f>'Publication Table'!T227</f>
        <v>854</v>
      </c>
      <c r="W225" s="29">
        <f>'Publication Table'!U227</f>
        <v>872</v>
      </c>
      <c r="X225" s="29">
        <f>'Publication Table'!V227</f>
        <v>851</v>
      </c>
      <c r="Y225" s="29">
        <f>'Publication Table'!W227</f>
        <v>790</v>
      </c>
      <c r="Z225" s="29">
        <f>'Publication Table'!X227</f>
        <v>763</v>
      </c>
      <c r="AA225" s="29">
        <f>'Publication Table'!Y227</f>
        <v>749</v>
      </c>
      <c r="AB225" s="29">
        <f>'Publication Table'!Z227</f>
        <v>853</v>
      </c>
      <c r="AC225" s="29">
        <f>'Publication Table'!AA227</f>
        <v>675</v>
      </c>
    </row>
    <row r="226" spans="2:29" ht="15" hidden="1" customHeight="1" outlineLevel="2">
      <c r="B226" s="132" t="str">
        <f t="shared" si="29"/>
        <v>Royal Hospital For Sick Children GlasgowPercent of total scheduled elective cancellations in theatre systems</v>
      </c>
      <c r="C226" s="135" t="str">
        <f t="shared" si="33"/>
        <v>Royal Hospital For Sick Children Glasgow</v>
      </c>
      <c r="D226" s="165"/>
      <c r="E226" s="59" t="s">
        <v>117</v>
      </c>
      <c r="F226" s="60">
        <f>'Publication Table'!D228/'Publication Table (%)'!F$225</f>
        <v>7.5268817204301078E-2</v>
      </c>
      <c r="G226" s="60">
        <f>'Publication Table'!E228/'Publication Table (%)'!G$225</f>
        <v>8.0701754385964913E-2</v>
      </c>
      <c r="H226" s="60">
        <f>'Publication Table'!F228/'Publication Table (%)'!H$225</f>
        <v>6.1946902654867256E-2</v>
      </c>
      <c r="I226" s="60">
        <f>'Publication Table'!G228/'Publication Table (%)'!I$225</f>
        <v>9.2159559834938107E-2</v>
      </c>
      <c r="J226" s="155">
        <f>'Publication Table'!H228/'Publication Table (%)'!J$225</f>
        <v>8.2714740190880168E-2</v>
      </c>
      <c r="K226" s="60">
        <f>'Publication Table'!I228/'Publication Table (%)'!K$225</f>
        <v>8.8999999999999996E-2</v>
      </c>
      <c r="L226" s="60">
        <f>'Publication Table'!J228/'Publication Table (%)'!L$225</f>
        <v>0.10625620655412116</v>
      </c>
      <c r="M226" s="60">
        <f>'Publication Table'!K228/'Publication Table (%)'!M$225</f>
        <v>0.13477737665463296</v>
      </c>
      <c r="N226" s="60">
        <f>'Publication Table'!L228/'Publication Table (%)'!N$225</f>
        <v>0.1125</v>
      </c>
      <c r="O226" s="60">
        <f>'Publication Table'!M228/'Publication Table (%)'!O$225</f>
        <v>0.10738255033557047</v>
      </c>
      <c r="P226" s="60">
        <f>'Publication Table'!N228/'Publication Table (%)'!P$225</f>
        <v>0.12062726176115803</v>
      </c>
      <c r="Q226" s="60">
        <f>'Publication Table'!O228/'Publication Table (%)'!Q$225</f>
        <v>9.4478527607361959E-2</v>
      </c>
      <c r="R226" s="60">
        <f>'Publication Table'!P228/'Publication Table (%)'!R$225</f>
        <v>8.1113801452784504E-2</v>
      </c>
      <c r="S226" s="60">
        <f>'Publication Table'!Q228/'Publication Table (%)'!S$225</f>
        <v>9.5238095238095233E-2</v>
      </c>
      <c r="T226" s="60">
        <f>'Publication Table'!R228/'Publication Table (%)'!T$225</f>
        <v>8.1453634085213028E-2</v>
      </c>
      <c r="U226" s="60">
        <f>'Publication Table'!S228/'Publication Table (%)'!U$225</f>
        <v>8.7326943556975511E-2</v>
      </c>
      <c r="V226" s="60">
        <f>'Publication Table'!T228/'Publication Table (%)'!V$225</f>
        <v>8.7822014051522249E-2</v>
      </c>
      <c r="W226" s="60">
        <f>'Publication Table'!U228/'Publication Table (%)'!W$225</f>
        <v>8.4862385321100922E-2</v>
      </c>
      <c r="X226" s="60">
        <f>'Publication Table'!V228/'Publication Table (%)'!X$225</f>
        <v>9.400705052878966E-2</v>
      </c>
      <c r="Y226" s="60">
        <f>'Publication Table'!W228/'Publication Table (%)'!Y$225</f>
        <v>0.12025316455696203</v>
      </c>
      <c r="Z226" s="60">
        <f>'Publication Table'!X228/'Publication Table (%)'!Z$225</f>
        <v>8.7811271297509833E-2</v>
      </c>
      <c r="AA226" s="60">
        <f>'Publication Table'!Y228/'Publication Table (%)'!AA$225</f>
        <v>8.8117489986648867E-2</v>
      </c>
      <c r="AB226" s="60">
        <f>'Publication Table'!Z228/'Publication Table (%)'!AB$225</f>
        <v>7.9718640093786639E-2</v>
      </c>
      <c r="AC226" s="60">
        <f>'Publication Table'!AA228/'Publication Table (%)'!AC$225</f>
        <v>0.1111111111111111</v>
      </c>
    </row>
    <row r="227" spans="2:29" ht="15" hidden="1" customHeight="1" outlineLevel="2">
      <c r="B227" s="132" t="str">
        <f t="shared" si="29"/>
        <v>Royal Hospital For Sick Children GlasgowCancellation based on clinical reason by hospital %</v>
      </c>
      <c r="C227" s="135" t="str">
        <f t="shared" si="33"/>
        <v>Royal Hospital For Sick Children Glasgow</v>
      </c>
      <c r="D227" s="165"/>
      <c r="E227" s="61" t="s">
        <v>118</v>
      </c>
      <c r="F227" s="60">
        <f>'Publication Table'!D229/'Publication Table (%)'!F$225</f>
        <v>3.2258064516129031E-2</v>
      </c>
      <c r="G227" s="60">
        <f>'Publication Table'!E229/'Publication Table (%)'!G$225</f>
        <v>4.736842105263158E-2</v>
      </c>
      <c r="H227" s="60">
        <f>'Publication Table'!F229/'Publication Table (%)'!H$225</f>
        <v>2.359882005899705E-2</v>
      </c>
      <c r="I227" s="60">
        <f>'Publication Table'!G229/'Publication Table (%)'!I$225</f>
        <v>4.5392022008253097E-2</v>
      </c>
      <c r="J227" s="155">
        <f>'Publication Table'!H229/'Publication Table (%)'!J$225</f>
        <v>3.2873806998939555E-2</v>
      </c>
      <c r="K227" s="60">
        <f>'Publication Table'!I229/'Publication Table (%)'!K$225</f>
        <v>0.04</v>
      </c>
      <c r="L227" s="60">
        <f>'Publication Table'!J229/'Publication Table (%)'!L$225</f>
        <v>5.461767626613704E-2</v>
      </c>
      <c r="M227" s="60">
        <f>'Publication Table'!K229/'Publication Table (%)'!M$225</f>
        <v>6.0168471720818288E-2</v>
      </c>
      <c r="N227" s="60">
        <f>'Publication Table'!L229/'Publication Table (%)'!N$225</f>
        <v>5.7500000000000002E-2</v>
      </c>
      <c r="O227" s="60">
        <f>'Publication Table'!M229/'Publication Table (%)'!O$225</f>
        <v>3.803131991051454E-2</v>
      </c>
      <c r="P227" s="60">
        <f>'Publication Table'!N229/'Publication Table (%)'!P$225</f>
        <v>4.7044632086851626E-2</v>
      </c>
      <c r="Q227" s="60">
        <f>'Publication Table'!O229/'Publication Table (%)'!Q$225</f>
        <v>4.6625766871165646E-2</v>
      </c>
      <c r="R227" s="60">
        <f>'Publication Table'!P229/'Publication Table (%)'!R$225</f>
        <v>4.6004842615012108E-2</v>
      </c>
      <c r="S227" s="60">
        <f>'Publication Table'!Q229/'Publication Table (%)'!S$225</f>
        <v>4.4444444444444446E-2</v>
      </c>
      <c r="T227" s="60">
        <f>'Publication Table'!R229/'Publication Table (%)'!T$225</f>
        <v>3.6340852130325813E-2</v>
      </c>
      <c r="U227" s="60">
        <f>'Publication Table'!S229/'Publication Table (%)'!U$225</f>
        <v>3.1948881789137379E-2</v>
      </c>
      <c r="V227" s="60">
        <f>'Publication Table'!T229/'Publication Table (%)'!V$225</f>
        <v>4.2154566744730677E-2</v>
      </c>
      <c r="W227" s="60">
        <f>'Publication Table'!U229/'Publication Table (%)'!W$225</f>
        <v>3.4403669724770644E-2</v>
      </c>
      <c r="X227" s="60">
        <f>'Publication Table'!V229/'Publication Table (%)'!X$225</f>
        <v>4.465334900117509E-2</v>
      </c>
      <c r="Y227" s="60">
        <f>'Publication Table'!W229/'Publication Table (%)'!Y$225</f>
        <v>4.9367088607594936E-2</v>
      </c>
      <c r="Z227" s="60">
        <f>'Publication Table'!X229/'Publication Table (%)'!Z$225</f>
        <v>4.0629095674967232E-2</v>
      </c>
      <c r="AA227" s="60">
        <f>'Publication Table'!Y229/'Publication Table (%)'!AA$225</f>
        <v>4.0053404539385849E-2</v>
      </c>
      <c r="AB227" s="60">
        <f>'Publication Table'!Z229/'Publication Table (%)'!AB$225</f>
        <v>4.5720984759671748E-2</v>
      </c>
      <c r="AC227" s="60">
        <f>'Publication Table'!AA229/'Publication Table (%)'!AC$225</f>
        <v>4.296296296296296E-2</v>
      </c>
    </row>
    <row r="228" spans="2:29" ht="15" hidden="1" customHeight="1" outlineLevel="2">
      <c r="B228" s="132" t="str">
        <f t="shared" si="29"/>
        <v>Royal Hospital For Sick Children GlasgowCancellation based on capacity or non-clinical reason by hospital %</v>
      </c>
      <c r="C228" s="135" t="str">
        <f t="shared" si="33"/>
        <v>Royal Hospital For Sick Children Glasgow</v>
      </c>
      <c r="D228" s="165"/>
      <c r="E228" s="61" t="s">
        <v>119</v>
      </c>
      <c r="F228" s="60">
        <f>'Publication Table'!D230/'Publication Table (%)'!F$225</f>
        <v>1.1947431302270013E-2</v>
      </c>
      <c r="G228" s="60">
        <f>'Publication Table'!E230/'Publication Table (%)'!G$225</f>
        <v>1.2280701754385965E-2</v>
      </c>
      <c r="H228" s="60">
        <f>'Publication Table'!F230/'Publication Table (%)'!H$225</f>
        <v>4.4247787610619468E-3</v>
      </c>
      <c r="I228" s="60">
        <f>'Publication Table'!G230/'Publication Table (%)'!I$225</f>
        <v>1.2379642365887207E-2</v>
      </c>
      <c r="J228" s="155">
        <f>'Publication Table'!H230/'Publication Table (%)'!J$225</f>
        <v>1.8027571580063628E-2</v>
      </c>
      <c r="K228" s="60">
        <f>'Publication Table'!I230/'Publication Table (%)'!K$225</f>
        <v>0.01</v>
      </c>
      <c r="L228" s="60">
        <f>'Publication Table'!J230/'Publication Table (%)'!L$225</f>
        <v>1.7874875868917579E-2</v>
      </c>
      <c r="M228" s="60">
        <f>'Publication Table'!K230/'Publication Table (%)'!M$225</f>
        <v>1.8050541516245487E-2</v>
      </c>
      <c r="N228" s="60">
        <f>'Publication Table'!L230/'Publication Table (%)'!N$225</f>
        <v>1.375E-2</v>
      </c>
      <c r="O228" s="60">
        <f>'Publication Table'!M230/'Publication Table (%)'!O$225</f>
        <v>2.2371364653243849E-2</v>
      </c>
      <c r="P228" s="60">
        <f>'Publication Table'!N230/'Publication Table (%)'!P$225</f>
        <v>3.1363088057901084E-2</v>
      </c>
      <c r="Q228" s="60">
        <f>'Publication Table'!O230/'Publication Table (%)'!Q$225</f>
        <v>2.0858895705521473E-2</v>
      </c>
      <c r="R228" s="60">
        <f>'Publication Table'!P230/'Publication Table (%)'!R$225</f>
        <v>9.6852300242130755E-3</v>
      </c>
      <c r="S228" s="60">
        <f>'Publication Table'!Q230/'Publication Table (%)'!S$225</f>
        <v>1.9047619047619049E-2</v>
      </c>
      <c r="T228" s="60">
        <f>'Publication Table'!R230/'Publication Table (%)'!T$225</f>
        <v>1.1278195488721804E-2</v>
      </c>
      <c r="U228" s="60">
        <f>'Publication Table'!S230/'Publication Table (%)'!U$225</f>
        <v>9.5846645367412137E-3</v>
      </c>
      <c r="V228" s="60">
        <f>'Publication Table'!T230/'Publication Table (%)'!V$225</f>
        <v>1.5222482435597189E-2</v>
      </c>
      <c r="W228" s="60">
        <f>'Publication Table'!U230/'Publication Table (%)'!W$225</f>
        <v>2.0642201834862386E-2</v>
      </c>
      <c r="X228" s="60">
        <f>'Publication Table'!V230/'Publication Table (%)'!X$225</f>
        <v>8.2256169212690956E-3</v>
      </c>
      <c r="Y228" s="60">
        <f>'Publication Table'!W230/'Publication Table (%)'!Y$225</f>
        <v>6.3291139240506328E-3</v>
      </c>
      <c r="Z228" s="60">
        <f>'Publication Table'!X230/'Publication Table (%)'!Z$225</f>
        <v>1.834862385321101E-2</v>
      </c>
      <c r="AA228" s="60">
        <f>'Publication Table'!Y230/'Publication Table (%)'!AA$225</f>
        <v>1.8691588785046728E-2</v>
      </c>
      <c r="AB228" s="60">
        <f>'Publication Table'!Z230/'Publication Table (%)'!AB$225</f>
        <v>9.3786635404454859E-3</v>
      </c>
      <c r="AC228" s="60">
        <f>'Publication Table'!AA230/'Publication Table (%)'!AC$225</f>
        <v>3.5555555555555556E-2</v>
      </c>
    </row>
    <row r="229" spans="2:29" ht="15" hidden="1" customHeight="1" outlineLevel="2">
      <c r="B229" s="132" t="str">
        <f t="shared" si="29"/>
        <v>Royal Hospital For Sick Children GlasgowCancelled by Patient %</v>
      </c>
      <c r="C229" s="135" t="str">
        <f t="shared" si="33"/>
        <v>Royal Hospital For Sick Children Glasgow</v>
      </c>
      <c r="D229" s="165"/>
      <c r="E229" s="61" t="s">
        <v>120</v>
      </c>
      <c r="F229" s="60">
        <f>'Publication Table'!D231/'Publication Table (%)'!F$225</f>
        <v>3.106332138590203E-2</v>
      </c>
      <c r="G229" s="60">
        <f>'Publication Table'!E231/'Publication Table (%)'!G$225</f>
        <v>2.1052631578947368E-2</v>
      </c>
      <c r="H229" s="60">
        <f>'Publication Table'!F231/'Publication Table (%)'!H$225</f>
        <v>3.2448377581120944E-2</v>
      </c>
      <c r="I229" s="60">
        <f>'Publication Table'!G231/'Publication Table (%)'!I$225</f>
        <v>3.4387895460797797E-2</v>
      </c>
      <c r="J229" s="155">
        <f>'Publication Table'!H231/'Publication Table (%)'!J$225</f>
        <v>2.9692470837751856E-2</v>
      </c>
      <c r="K229" s="60">
        <f>'Publication Table'!I231/'Publication Table (%)'!K$225</f>
        <v>3.9E-2</v>
      </c>
      <c r="L229" s="60">
        <f>'Publication Table'!J231/'Publication Table (%)'!L$225</f>
        <v>3.2770605759682221E-2</v>
      </c>
      <c r="M229" s="60">
        <f>'Publication Table'!K231/'Publication Table (%)'!M$225</f>
        <v>5.4151624548736461E-2</v>
      </c>
      <c r="N229" s="60">
        <f>'Publication Table'!L231/'Publication Table (%)'!N$225</f>
        <v>4.1250000000000002E-2</v>
      </c>
      <c r="O229" s="60">
        <f>'Publication Table'!M231/'Publication Table (%)'!O$225</f>
        <v>4.3624161073825503E-2</v>
      </c>
      <c r="P229" s="60">
        <f>'Publication Table'!N231/'Publication Table (%)'!P$225</f>
        <v>4.1013268998793727E-2</v>
      </c>
      <c r="Q229" s="60">
        <f>'Publication Table'!O231/'Publication Table (%)'!Q$225</f>
        <v>2.6993865030674847E-2</v>
      </c>
      <c r="R229" s="60">
        <f>'Publication Table'!P231/'Publication Table (%)'!R$225</f>
        <v>2.5423728813559324E-2</v>
      </c>
      <c r="S229" s="60">
        <f>'Publication Table'!Q231/'Publication Table (%)'!S$225</f>
        <v>3.1746031746031744E-2</v>
      </c>
      <c r="T229" s="60">
        <f>'Publication Table'!R231/'Publication Table (%)'!T$225</f>
        <v>3.3834586466165412E-2</v>
      </c>
      <c r="U229" s="60">
        <f>'Publication Table'!S231/'Publication Table (%)'!U$225</f>
        <v>4.5793397231096912E-2</v>
      </c>
      <c r="V229" s="60">
        <f>'Publication Table'!T231/'Publication Table (%)'!V$225</f>
        <v>2.9274004683840751E-2</v>
      </c>
      <c r="W229" s="60">
        <f>'Publication Table'!U231/'Publication Table (%)'!W$225</f>
        <v>2.9816513761467892E-2</v>
      </c>
      <c r="X229" s="60">
        <f>'Publication Table'!V231/'Publication Table (%)'!X$225</f>
        <v>3.4077555816686249E-2</v>
      </c>
      <c r="Y229" s="60">
        <f>'Publication Table'!W231/'Publication Table (%)'!Y$225</f>
        <v>5.6962025316455694E-2</v>
      </c>
      <c r="Z229" s="60">
        <f>'Publication Table'!X231/'Publication Table (%)'!Z$225</f>
        <v>2.4901703800786368E-2</v>
      </c>
      <c r="AA229" s="60">
        <f>'Publication Table'!Y231/'Publication Table (%)'!AA$225</f>
        <v>2.9372496662216287E-2</v>
      </c>
      <c r="AB229" s="60">
        <f>'Publication Table'!Z231/'Publication Table (%)'!AB$225</f>
        <v>2.4618991793669401E-2</v>
      </c>
      <c r="AC229" s="60">
        <f>'Publication Table'!AA231/'Publication Table (%)'!AC$225</f>
        <v>3.259259259259259E-2</v>
      </c>
    </row>
    <row r="230" spans="2:29" ht="15" hidden="1" customHeight="1" outlineLevel="2">
      <c r="B230" s="132" t="str">
        <f t="shared" si="29"/>
        <v>Royal Hospital For Sick Children GlasgowOther reason %</v>
      </c>
      <c r="C230" s="135" t="str">
        <f t="shared" si="33"/>
        <v>Royal Hospital For Sick Children Glasgow</v>
      </c>
      <c r="D230" s="165"/>
      <c r="E230" s="61" t="s">
        <v>121</v>
      </c>
      <c r="F230" s="60">
        <f>'Publication Table'!D232/'Publication Table (%)'!F$225</f>
        <v>0</v>
      </c>
      <c r="G230" s="60">
        <f>'Publication Table'!E232/'Publication Table (%)'!G$225</f>
        <v>0</v>
      </c>
      <c r="H230" s="60">
        <f>'Publication Table'!F232/'Publication Table (%)'!H$225</f>
        <v>1.4749262536873156E-3</v>
      </c>
      <c r="I230" s="60">
        <f>'Publication Table'!G232/'Publication Table (%)'!I$225</f>
        <v>0</v>
      </c>
      <c r="J230" s="155">
        <f>'Publication Table'!H232/'Publication Table (%)'!J$225</f>
        <v>2.1208907741251328E-3</v>
      </c>
      <c r="K230" s="60">
        <f>'Publication Table'!I232/'Publication Table (%)'!K$225</f>
        <v>0</v>
      </c>
      <c r="L230" s="60">
        <f>'Publication Table'!J232/'Publication Table (%)'!L$225</f>
        <v>9.930486593843098E-4</v>
      </c>
      <c r="M230" s="60">
        <f>'Publication Table'!K232/'Publication Table (%)'!M$225</f>
        <v>2.4067388688327317E-3</v>
      </c>
      <c r="N230" s="60">
        <f>'Publication Table'!L232/'Publication Table (%)'!N$225</f>
        <v>0</v>
      </c>
      <c r="O230" s="60">
        <f>'Publication Table'!M232/'Publication Table (%)'!O$225</f>
        <v>3.3557046979865771E-3</v>
      </c>
      <c r="P230" s="60">
        <f>'Publication Table'!N232/'Publication Table (%)'!P$225</f>
        <v>1.2062726176115801E-3</v>
      </c>
      <c r="Q230" s="60">
        <f>'Publication Table'!O232/'Publication Table (%)'!Q$225</f>
        <v>0</v>
      </c>
      <c r="R230" s="60">
        <f>'Publication Table'!P232/'Publication Table (%)'!R$225</f>
        <v>0</v>
      </c>
      <c r="S230" s="60">
        <f>'Publication Table'!Q232/'Publication Table (%)'!S$225</f>
        <v>0</v>
      </c>
      <c r="T230" s="60">
        <f>'Publication Table'!R232/'Publication Table (%)'!T$225</f>
        <v>0</v>
      </c>
      <c r="U230" s="60">
        <f>'Publication Table'!S232/'Publication Table (%)'!U$225</f>
        <v>0</v>
      </c>
      <c r="V230" s="60">
        <f>'Publication Table'!T232/'Publication Table (%)'!V$225</f>
        <v>1.17096018735363E-3</v>
      </c>
      <c r="W230" s="60">
        <f>'Publication Table'!U232/'Publication Table (%)'!W$225</f>
        <v>0</v>
      </c>
      <c r="X230" s="60">
        <f>'Publication Table'!V232/'Publication Table (%)'!X$225</f>
        <v>7.0505287896592246E-3</v>
      </c>
      <c r="Y230" s="60">
        <f>'Publication Table'!W232/'Publication Table (%)'!Y$225</f>
        <v>7.5949367088607592E-3</v>
      </c>
      <c r="Z230" s="60">
        <f>'Publication Table'!X232/'Publication Table (%)'!Z$225</f>
        <v>3.9318479685452159E-3</v>
      </c>
      <c r="AA230" s="60">
        <f>'Publication Table'!Y232/'Publication Table (%)'!AA$225</f>
        <v>0</v>
      </c>
      <c r="AB230" s="60">
        <f>'Publication Table'!Z232/'Publication Table (%)'!AB$225</f>
        <v>0</v>
      </c>
      <c r="AC230" s="60">
        <f>'Publication Table'!AA232/'Publication Table (%)'!AC$225</f>
        <v>0</v>
      </c>
    </row>
    <row r="231" spans="2:29" ht="15" hidden="1" customHeight="1" outlineLevel="1" collapsed="1">
      <c r="B231" s="132" t="str">
        <f t="shared" si="29"/>
        <v>Gartnavel GeneralGartnavel General</v>
      </c>
      <c r="C231" s="135" t="str">
        <f>E231</f>
        <v>Gartnavel General</v>
      </c>
      <c r="D231" s="165" t="s">
        <v>60</v>
      </c>
      <c r="E231" s="65" t="s">
        <v>61</v>
      </c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</row>
    <row r="232" spans="2:29" ht="15" hidden="1" customHeight="1" outlineLevel="2">
      <c r="B232" s="132" t="str">
        <f t="shared" si="29"/>
        <v>Gartnavel GeneralTotal Number of scheduled elective operations in theatre system</v>
      </c>
      <c r="C232" s="135" t="str">
        <f t="shared" ref="C232:C238" si="34">C231</f>
        <v>Gartnavel General</v>
      </c>
      <c r="D232" s="165"/>
      <c r="E232" s="58" t="s">
        <v>3</v>
      </c>
      <c r="F232" s="29">
        <f>'Publication Table'!D234</f>
        <v>1005</v>
      </c>
      <c r="G232" s="29">
        <f>'Publication Table'!E234</f>
        <v>863</v>
      </c>
      <c r="H232" s="29">
        <f>'Publication Table'!F234</f>
        <v>686</v>
      </c>
      <c r="I232" s="29">
        <f>'Publication Table'!G234</f>
        <v>825</v>
      </c>
      <c r="J232" s="154">
        <f>'Publication Table'!H234</f>
        <v>836</v>
      </c>
      <c r="K232" s="29">
        <f>'Publication Table'!I234</f>
        <v>921</v>
      </c>
      <c r="L232" s="29">
        <f>'Publication Table'!J234</f>
        <v>899</v>
      </c>
      <c r="M232" s="29">
        <f>'Publication Table'!K234</f>
        <v>802</v>
      </c>
      <c r="N232" s="29">
        <f>'Publication Table'!L234</f>
        <v>813</v>
      </c>
      <c r="O232" s="29">
        <f>'Publication Table'!M234</f>
        <v>926</v>
      </c>
      <c r="P232" s="29">
        <f>'Publication Table'!N234</f>
        <v>927</v>
      </c>
      <c r="Q232" s="29">
        <f>'Publication Table'!O234</f>
        <v>926</v>
      </c>
      <c r="R232" s="29">
        <f>'Publication Table'!P234</f>
        <v>936</v>
      </c>
      <c r="S232" s="29">
        <f>'Publication Table'!Q234</f>
        <v>961</v>
      </c>
      <c r="T232" s="29">
        <f>'Publication Table'!R234</f>
        <v>706</v>
      </c>
      <c r="U232" s="29">
        <f>'Publication Table'!S234</f>
        <v>1008</v>
      </c>
      <c r="V232" s="29">
        <f>'Publication Table'!T234</f>
        <v>913</v>
      </c>
      <c r="W232" s="29">
        <f>'Publication Table'!U234</f>
        <v>880</v>
      </c>
      <c r="X232" s="29">
        <f>'Publication Table'!V234</f>
        <v>1024</v>
      </c>
      <c r="Y232" s="29">
        <f>'Publication Table'!W234</f>
        <v>810</v>
      </c>
      <c r="Z232" s="29">
        <f>'Publication Table'!X234</f>
        <v>871</v>
      </c>
      <c r="AA232" s="29">
        <f>'Publication Table'!Y234</f>
        <v>890</v>
      </c>
      <c r="AB232" s="29">
        <f>'Publication Table'!Z234</f>
        <v>959</v>
      </c>
      <c r="AC232" s="29">
        <f>'Publication Table'!AA234</f>
        <v>718</v>
      </c>
    </row>
    <row r="233" spans="2:29" ht="15" hidden="1" customHeight="1" outlineLevel="2">
      <c r="B233" s="132" t="str">
        <f t="shared" si="29"/>
        <v>Gartnavel GeneralPercent of total scheduled elective cancellations in theatre systems</v>
      </c>
      <c r="C233" s="135" t="str">
        <f t="shared" si="34"/>
        <v>Gartnavel General</v>
      </c>
      <c r="D233" s="165"/>
      <c r="E233" s="59" t="s">
        <v>117</v>
      </c>
      <c r="F233" s="60">
        <f>'Publication Table'!D235/'Publication Table (%)'!F$232</f>
        <v>6.8656716417910449E-2</v>
      </c>
      <c r="G233" s="60">
        <f>'Publication Table'!E235/'Publication Table (%)'!G$232</f>
        <v>8.1112398609501743E-2</v>
      </c>
      <c r="H233" s="60">
        <f>'Publication Table'!F235/'Publication Table (%)'!H$232</f>
        <v>6.7055393586005832E-2</v>
      </c>
      <c r="I233" s="60">
        <f>'Publication Table'!G235/'Publication Table (%)'!I$232</f>
        <v>7.515151515151515E-2</v>
      </c>
      <c r="J233" s="155">
        <f>'Publication Table'!H235/'Publication Table (%)'!J$232</f>
        <v>8.3732057416267949E-2</v>
      </c>
      <c r="K233" s="60">
        <f>'Publication Table'!I235/'Publication Table (%)'!K$232</f>
        <v>0.11292073832790445</v>
      </c>
      <c r="L233" s="60">
        <f>'Publication Table'!J235/'Publication Table (%)'!L$232</f>
        <v>9.5661846496106789E-2</v>
      </c>
      <c r="M233" s="60">
        <f>'Publication Table'!K235/'Publication Table (%)'!M$232</f>
        <v>8.6034912718204487E-2</v>
      </c>
      <c r="N233" s="60">
        <f>'Publication Table'!L235/'Publication Table (%)'!N$232</f>
        <v>0.10332103321033211</v>
      </c>
      <c r="O233" s="60">
        <f>'Publication Table'!M235/'Publication Table (%)'!O$232</f>
        <v>0.10043196544276457</v>
      </c>
      <c r="P233" s="60">
        <f>'Publication Table'!N235/'Publication Table (%)'!P$232</f>
        <v>8.0906148867313912E-2</v>
      </c>
      <c r="Q233" s="60">
        <f>'Publication Table'!O235/'Publication Table (%)'!Q$232</f>
        <v>9.827213822894168E-2</v>
      </c>
      <c r="R233" s="60">
        <f>'Publication Table'!P235/'Publication Table (%)'!R$232</f>
        <v>9.9358974358974353E-2</v>
      </c>
      <c r="S233" s="60">
        <f>'Publication Table'!Q235/'Publication Table (%)'!S$232</f>
        <v>0.10093652445369407</v>
      </c>
      <c r="T233" s="60">
        <f>'Publication Table'!R235/'Publication Table (%)'!T$232</f>
        <v>0.12181303116147309</v>
      </c>
      <c r="U233" s="60">
        <f>'Publication Table'!S235/'Publication Table (%)'!U$232</f>
        <v>0.12003968253968254</v>
      </c>
      <c r="V233" s="60">
        <f>'Publication Table'!T235/'Publication Table (%)'!V$232</f>
        <v>9.3099671412924426E-2</v>
      </c>
      <c r="W233" s="60">
        <f>'Publication Table'!U235/'Publication Table (%)'!W$232</f>
        <v>0.12386363636363637</v>
      </c>
      <c r="X233" s="60">
        <f>'Publication Table'!V235/'Publication Table (%)'!X$232</f>
        <v>9.86328125E-2</v>
      </c>
      <c r="Y233" s="60">
        <f>'Publication Table'!W235/'Publication Table (%)'!Y$232</f>
        <v>0.11481481481481481</v>
      </c>
      <c r="Z233" s="60">
        <f>'Publication Table'!X235/'Publication Table (%)'!Z$232</f>
        <v>7.3478760045924227E-2</v>
      </c>
      <c r="AA233" s="60">
        <f>'Publication Table'!Y235/'Publication Table (%)'!AA$232</f>
        <v>0.10898876404494381</v>
      </c>
      <c r="AB233" s="60">
        <f>'Publication Table'!Z235/'Publication Table (%)'!AB$232</f>
        <v>8.4462982273201245E-2</v>
      </c>
      <c r="AC233" s="60">
        <f>'Publication Table'!AA235/'Publication Table (%)'!AC$232</f>
        <v>0.11420612813370473</v>
      </c>
    </row>
    <row r="234" spans="2:29" ht="15" hidden="1" customHeight="1" outlineLevel="2">
      <c r="B234" s="132" t="str">
        <f t="shared" si="29"/>
        <v>Gartnavel GeneralCancellation based on clinical reason by hospital %</v>
      </c>
      <c r="C234" s="135" t="str">
        <f t="shared" si="34"/>
        <v>Gartnavel General</v>
      </c>
      <c r="D234" s="165"/>
      <c r="E234" s="61" t="s">
        <v>118</v>
      </c>
      <c r="F234" s="60">
        <f>'Publication Table'!D236/'Publication Table (%)'!F$232</f>
        <v>3.9800995024875621E-2</v>
      </c>
      <c r="G234" s="60">
        <f>'Publication Table'!E236/'Publication Table (%)'!G$232</f>
        <v>3.3603707995365009E-2</v>
      </c>
      <c r="H234" s="60">
        <f>'Publication Table'!F236/'Publication Table (%)'!H$232</f>
        <v>3.3527696793002916E-2</v>
      </c>
      <c r="I234" s="60">
        <f>'Publication Table'!G236/'Publication Table (%)'!I$232</f>
        <v>3.7575757575757575E-2</v>
      </c>
      <c r="J234" s="155">
        <f>'Publication Table'!H236/'Publication Table (%)'!J$232</f>
        <v>3.3492822966507178E-2</v>
      </c>
      <c r="K234" s="60">
        <f>'Publication Table'!I236/'Publication Table (%)'!K$232</f>
        <v>4.9945711183496201E-2</v>
      </c>
      <c r="L234" s="60">
        <f>'Publication Table'!J236/'Publication Table (%)'!L$232</f>
        <v>3.8932146829810901E-2</v>
      </c>
      <c r="M234" s="60">
        <f>'Publication Table'!K236/'Publication Table (%)'!M$232</f>
        <v>4.2394014962593519E-2</v>
      </c>
      <c r="N234" s="60">
        <f>'Publication Table'!L236/'Publication Table (%)'!N$232</f>
        <v>4.4280442804428041E-2</v>
      </c>
      <c r="O234" s="60">
        <f>'Publication Table'!M236/'Publication Table (%)'!O$232</f>
        <v>4.5356371490280781E-2</v>
      </c>
      <c r="P234" s="60">
        <f>'Publication Table'!N236/'Publication Table (%)'!P$232</f>
        <v>3.3441208198489752E-2</v>
      </c>
      <c r="Q234" s="60">
        <f>'Publication Table'!O236/'Publication Table (%)'!Q$232</f>
        <v>5.183585313174946E-2</v>
      </c>
      <c r="R234" s="60">
        <f>'Publication Table'!P236/'Publication Table (%)'!R$232</f>
        <v>2.9914529914529916E-2</v>
      </c>
      <c r="S234" s="60">
        <f>'Publication Table'!Q236/'Publication Table (%)'!S$232</f>
        <v>4.9947970863683661E-2</v>
      </c>
      <c r="T234" s="60">
        <f>'Publication Table'!R236/'Publication Table (%)'!T$232</f>
        <v>3.2577903682719546E-2</v>
      </c>
      <c r="U234" s="60">
        <f>'Publication Table'!S236/'Publication Table (%)'!U$232</f>
        <v>5.3571428571428568E-2</v>
      </c>
      <c r="V234" s="60">
        <f>'Publication Table'!T236/'Publication Table (%)'!V$232</f>
        <v>4.0525739320920046E-2</v>
      </c>
      <c r="W234" s="60">
        <f>'Publication Table'!U236/'Publication Table (%)'!W$232</f>
        <v>3.1818181818181815E-2</v>
      </c>
      <c r="X234" s="60">
        <f>'Publication Table'!V236/'Publication Table (%)'!X$232</f>
        <v>4.296875E-2</v>
      </c>
      <c r="Y234" s="60">
        <f>'Publication Table'!W236/'Publication Table (%)'!Y$232</f>
        <v>4.9382716049382713E-2</v>
      </c>
      <c r="Z234" s="60">
        <f>'Publication Table'!X236/'Publication Table (%)'!Z$232</f>
        <v>3.6739380022962113E-2</v>
      </c>
      <c r="AA234" s="60">
        <f>'Publication Table'!Y236/'Publication Table (%)'!AA$232</f>
        <v>5.2808988764044947E-2</v>
      </c>
      <c r="AB234" s="60">
        <f>'Publication Table'!Z236/'Publication Table (%)'!AB$232</f>
        <v>3.6496350364963501E-2</v>
      </c>
      <c r="AC234" s="60">
        <f>'Publication Table'!AA236/'Publication Table (%)'!AC$232</f>
        <v>4.8746518105849582E-2</v>
      </c>
    </row>
    <row r="235" spans="2:29" ht="15" hidden="1" customHeight="1" outlineLevel="2">
      <c r="B235" s="132" t="str">
        <f t="shared" si="29"/>
        <v>Gartnavel GeneralCancellation based on capacity or non-clinical reason by hospital %</v>
      </c>
      <c r="C235" s="135" t="str">
        <f t="shared" si="34"/>
        <v>Gartnavel General</v>
      </c>
      <c r="D235" s="165"/>
      <c r="E235" s="61" t="s">
        <v>119</v>
      </c>
      <c r="F235" s="60">
        <f>'Publication Table'!D237/'Publication Table (%)'!F$232</f>
        <v>3.9800995024875619E-3</v>
      </c>
      <c r="G235" s="60">
        <f>'Publication Table'!E237/'Publication Table (%)'!G$232</f>
        <v>5.7937427578215531E-3</v>
      </c>
      <c r="H235" s="60">
        <f>'Publication Table'!F237/'Publication Table (%)'!H$232</f>
        <v>5.8309037900874635E-3</v>
      </c>
      <c r="I235" s="60">
        <f>'Publication Table'!G237/'Publication Table (%)'!I$232</f>
        <v>3.6363636363636364E-3</v>
      </c>
      <c r="J235" s="155">
        <f>'Publication Table'!H237/'Publication Table (%)'!J$232</f>
        <v>1.076555023923445E-2</v>
      </c>
      <c r="K235" s="60">
        <f>'Publication Table'!I237/'Publication Table (%)'!K$232</f>
        <v>5.4288816503800215E-3</v>
      </c>
      <c r="L235" s="60">
        <f>'Publication Table'!J237/'Publication Table (%)'!L$232</f>
        <v>1.0011123470522803E-2</v>
      </c>
      <c r="M235" s="60">
        <f>'Publication Table'!K237/'Publication Table (%)'!M$232</f>
        <v>2.4937655860349127E-3</v>
      </c>
      <c r="N235" s="60">
        <f>'Publication Table'!L237/'Publication Table (%)'!N$232</f>
        <v>6.1500615006150061E-3</v>
      </c>
      <c r="O235" s="60">
        <f>'Publication Table'!M237/'Publication Table (%)'!O$232</f>
        <v>7.5593952483801298E-3</v>
      </c>
      <c r="P235" s="60">
        <f>'Publication Table'!N237/'Publication Table (%)'!P$232</f>
        <v>1.0787486515641856E-2</v>
      </c>
      <c r="Q235" s="60">
        <f>'Publication Table'!O237/'Publication Table (%)'!Q$232</f>
        <v>2.1598272138228943E-3</v>
      </c>
      <c r="R235" s="60">
        <f>'Publication Table'!P237/'Publication Table (%)'!R$232</f>
        <v>2.1367521367521368E-2</v>
      </c>
      <c r="S235" s="60">
        <f>'Publication Table'!Q237/'Publication Table (%)'!S$232</f>
        <v>1.6649323621227889E-2</v>
      </c>
      <c r="T235" s="60">
        <f>'Publication Table'!R237/'Publication Table (%)'!T$232</f>
        <v>1.2747875354107648E-2</v>
      </c>
      <c r="U235" s="60">
        <f>'Publication Table'!S237/'Publication Table (%)'!U$232</f>
        <v>1.3888888888888888E-2</v>
      </c>
      <c r="V235" s="60">
        <f>'Publication Table'!T237/'Publication Table (%)'!V$232</f>
        <v>9.8576122672508221E-3</v>
      </c>
      <c r="W235" s="60">
        <f>'Publication Table'!U237/'Publication Table (%)'!W$232</f>
        <v>2.3863636363636365E-2</v>
      </c>
      <c r="X235" s="60">
        <f>'Publication Table'!V237/'Publication Table (%)'!X$232</f>
        <v>1.07421875E-2</v>
      </c>
      <c r="Y235" s="60">
        <f>'Publication Table'!W237/'Publication Table (%)'!Y$232</f>
        <v>9.876543209876543E-3</v>
      </c>
      <c r="Z235" s="60">
        <f>'Publication Table'!X237/'Publication Table (%)'!Z$232</f>
        <v>5.7405281285878304E-3</v>
      </c>
      <c r="AA235" s="60">
        <f>'Publication Table'!Y237/'Publication Table (%)'!AA$232</f>
        <v>1.0112359550561797E-2</v>
      </c>
      <c r="AB235" s="60">
        <f>'Publication Table'!Z237/'Publication Table (%)'!AB$232</f>
        <v>9.384775808133473E-3</v>
      </c>
      <c r="AC235" s="60">
        <f>'Publication Table'!AA237/'Publication Table (%)'!AC$232</f>
        <v>8.356545961002786E-3</v>
      </c>
    </row>
    <row r="236" spans="2:29" ht="15" hidden="1" customHeight="1" outlineLevel="2">
      <c r="B236" s="132" t="str">
        <f t="shared" si="29"/>
        <v>Gartnavel GeneralCancelled by Patient %</v>
      </c>
      <c r="C236" s="135" t="str">
        <f t="shared" si="34"/>
        <v>Gartnavel General</v>
      </c>
      <c r="D236" s="165"/>
      <c r="E236" s="61" t="s">
        <v>120</v>
      </c>
      <c r="F236" s="60">
        <f>'Publication Table'!D238/'Publication Table (%)'!F$232</f>
        <v>2.4875621890547265E-2</v>
      </c>
      <c r="G236" s="60">
        <f>'Publication Table'!E238/'Publication Table (%)'!G$232</f>
        <v>4.1714947856315181E-2</v>
      </c>
      <c r="H236" s="60">
        <f>'Publication Table'!F238/'Publication Table (%)'!H$232</f>
        <v>2.7696793002915453E-2</v>
      </c>
      <c r="I236" s="60">
        <f>'Publication Table'!G238/'Publication Table (%)'!I$232</f>
        <v>3.272727272727273E-2</v>
      </c>
      <c r="J236" s="155">
        <f>'Publication Table'!H238/'Publication Table (%)'!J$232</f>
        <v>3.8277511961722487E-2</v>
      </c>
      <c r="K236" s="60">
        <f>'Publication Table'!I238/'Publication Table (%)'!K$232</f>
        <v>5.6460369163952223E-2</v>
      </c>
      <c r="L236" s="60">
        <f>'Publication Table'!J238/'Publication Table (%)'!L$232</f>
        <v>4.449388209121246E-2</v>
      </c>
      <c r="M236" s="60">
        <f>'Publication Table'!K238/'Publication Table (%)'!M$232</f>
        <v>3.8653366583541147E-2</v>
      </c>
      <c r="N236" s="60">
        <f>'Publication Table'!L238/'Publication Table (%)'!N$232</f>
        <v>4.4280442804428041E-2</v>
      </c>
      <c r="O236" s="60">
        <f>'Publication Table'!M238/'Publication Table (%)'!O$232</f>
        <v>4.6436285097192227E-2</v>
      </c>
      <c r="P236" s="60">
        <f>'Publication Table'!N238/'Publication Table (%)'!P$232</f>
        <v>3.3441208198489752E-2</v>
      </c>
      <c r="Q236" s="60">
        <f>'Publication Table'!O238/'Publication Table (%)'!Q$232</f>
        <v>4.3196544276457881E-2</v>
      </c>
      <c r="R236" s="60">
        <f>'Publication Table'!P238/'Publication Table (%)'!R$232</f>
        <v>4.7008547008547008E-2</v>
      </c>
      <c r="S236" s="60">
        <f>'Publication Table'!Q238/'Publication Table (%)'!S$232</f>
        <v>3.2258064516129031E-2</v>
      </c>
      <c r="T236" s="60">
        <f>'Publication Table'!R238/'Publication Table (%)'!T$232</f>
        <v>7.5070821529745049E-2</v>
      </c>
      <c r="U236" s="60">
        <f>'Publication Table'!S238/'Publication Table (%)'!U$232</f>
        <v>3.8690476190476192E-2</v>
      </c>
      <c r="V236" s="60">
        <f>'Publication Table'!T238/'Publication Table (%)'!V$232</f>
        <v>4.271631982475356E-2</v>
      </c>
      <c r="W236" s="60">
        <f>'Publication Table'!U238/'Publication Table (%)'!W$232</f>
        <v>4.4318181818181819E-2</v>
      </c>
      <c r="X236" s="60">
        <f>'Publication Table'!V238/'Publication Table (%)'!X$232</f>
        <v>3.41796875E-2</v>
      </c>
      <c r="Y236" s="60">
        <f>'Publication Table'!W238/'Publication Table (%)'!Y$232</f>
        <v>5.185185185185185E-2</v>
      </c>
      <c r="Z236" s="60">
        <f>'Publication Table'!X238/'Publication Table (%)'!Z$232</f>
        <v>2.7554535017221583E-2</v>
      </c>
      <c r="AA236" s="60">
        <f>'Publication Table'!Y238/'Publication Table (%)'!AA$232</f>
        <v>4.3820224719101124E-2</v>
      </c>
      <c r="AB236" s="60">
        <f>'Publication Table'!Z238/'Publication Table (%)'!AB$232</f>
        <v>3.8581856100104277E-2</v>
      </c>
      <c r="AC236" s="60">
        <f>'Publication Table'!AA238/'Publication Table (%)'!AC$232</f>
        <v>5.5710306406685235E-2</v>
      </c>
    </row>
    <row r="237" spans="2:29" ht="15" hidden="1" customHeight="1" outlineLevel="2">
      <c r="B237" s="132" t="str">
        <f t="shared" si="29"/>
        <v>Gartnavel GeneralOther reason %</v>
      </c>
      <c r="C237" s="135" t="str">
        <f t="shared" si="34"/>
        <v>Gartnavel General</v>
      </c>
      <c r="D237" s="165"/>
      <c r="E237" s="61" t="s">
        <v>121</v>
      </c>
      <c r="F237" s="60">
        <f>'Publication Table'!D239/'Publication Table (%)'!F$232</f>
        <v>0</v>
      </c>
      <c r="G237" s="60">
        <f>'Publication Table'!E239/'Publication Table (%)'!G$232</f>
        <v>0</v>
      </c>
      <c r="H237" s="60">
        <f>'Publication Table'!F239/'Publication Table (%)'!H$232</f>
        <v>0</v>
      </c>
      <c r="I237" s="60">
        <f>'Publication Table'!G239/'Publication Table (%)'!I$232</f>
        <v>1.2121212121212121E-3</v>
      </c>
      <c r="J237" s="155">
        <f>'Publication Table'!H239/'Publication Table (%)'!J$232</f>
        <v>1.1961722488038277E-3</v>
      </c>
      <c r="K237" s="60">
        <f>'Publication Table'!I239/'Publication Table (%)'!K$232</f>
        <v>1.0857763300760044E-3</v>
      </c>
      <c r="L237" s="60">
        <f>'Publication Table'!J239/'Publication Table (%)'!L$232</f>
        <v>2.2246941045606229E-3</v>
      </c>
      <c r="M237" s="60">
        <f>'Publication Table'!K239/'Publication Table (%)'!M$232</f>
        <v>2.4937655860349127E-3</v>
      </c>
      <c r="N237" s="60">
        <f>'Publication Table'!L239/'Publication Table (%)'!N$232</f>
        <v>8.6100861008610082E-3</v>
      </c>
      <c r="O237" s="60">
        <f>'Publication Table'!M239/'Publication Table (%)'!O$232</f>
        <v>1.0799136069114472E-3</v>
      </c>
      <c r="P237" s="60">
        <f>'Publication Table'!N239/'Publication Table (%)'!P$232</f>
        <v>3.2362459546925568E-3</v>
      </c>
      <c r="Q237" s="60">
        <f>'Publication Table'!O239/'Publication Table (%)'!Q$232</f>
        <v>1.0799136069114472E-3</v>
      </c>
      <c r="R237" s="60">
        <f>'Publication Table'!P239/'Publication Table (%)'!R$232</f>
        <v>1.0683760683760685E-3</v>
      </c>
      <c r="S237" s="60">
        <f>'Publication Table'!Q239/'Publication Table (%)'!S$232</f>
        <v>2.0811654526534861E-3</v>
      </c>
      <c r="T237" s="60">
        <f>'Publication Table'!R239/'Publication Table (%)'!T$232</f>
        <v>1.4164305949008499E-3</v>
      </c>
      <c r="U237" s="60">
        <f>'Publication Table'!S239/'Publication Table (%)'!U$232</f>
        <v>1.3888888888888888E-2</v>
      </c>
      <c r="V237" s="60">
        <f>'Publication Table'!T239/'Publication Table (%)'!V$232</f>
        <v>0</v>
      </c>
      <c r="W237" s="60">
        <f>'Publication Table'!U239/'Publication Table (%)'!W$232</f>
        <v>2.3863636363636365E-2</v>
      </c>
      <c r="X237" s="60">
        <f>'Publication Table'!V239/'Publication Table (%)'!X$232</f>
        <v>1.07421875E-2</v>
      </c>
      <c r="Y237" s="60">
        <f>'Publication Table'!W239/'Publication Table (%)'!Y$232</f>
        <v>3.7037037037037038E-3</v>
      </c>
      <c r="Z237" s="60">
        <f>'Publication Table'!X239/'Publication Table (%)'!Z$232</f>
        <v>3.4443168771526979E-3</v>
      </c>
      <c r="AA237" s="60">
        <f>'Publication Table'!Y239/'Publication Table (%)'!AA$232</f>
        <v>2.2471910112359553E-3</v>
      </c>
      <c r="AB237" s="60">
        <f>'Publication Table'!Z239/'Publication Table (%)'!AB$232</f>
        <v>0</v>
      </c>
      <c r="AC237" s="60">
        <f>'Publication Table'!AA239/'Publication Table (%)'!AC$232</f>
        <v>1.3927576601671309E-3</v>
      </c>
    </row>
    <row r="238" spans="2:29" ht="15" customHeight="1">
      <c r="B238" s="132" t="str">
        <f t="shared" si="29"/>
        <v>Gartnavel General</v>
      </c>
      <c r="C238" s="135" t="str">
        <f t="shared" si="34"/>
        <v>Gartnavel General</v>
      </c>
      <c r="D238" s="165"/>
      <c r="E238" s="69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</row>
    <row r="239" spans="2:29" ht="15" customHeight="1">
      <c r="B239" s="132" t="str">
        <f t="shared" si="29"/>
        <v>NHS HighlandNHS Highland</v>
      </c>
      <c r="C239" s="135" t="str">
        <f>E239</f>
        <v>NHS Highland</v>
      </c>
      <c r="D239" s="165"/>
      <c r="E239" s="64" t="s">
        <v>129</v>
      </c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</row>
    <row r="240" spans="2:29" ht="15" customHeight="1">
      <c r="B240" s="132" t="str">
        <f t="shared" si="29"/>
        <v>NHS HighlandTotal Number of scheduled elective operations in theatre system</v>
      </c>
      <c r="C240" s="135" t="str">
        <f t="shared" ref="C240:C246" si="35">C239</f>
        <v>NHS Highland</v>
      </c>
      <c r="D240" s="165"/>
      <c r="E240" s="58" t="s">
        <v>3</v>
      </c>
      <c r="F240" s="16">
        <f>'Publication Table'!D242</f>
        <v>1546</v>
      </c>
      <c r="G240" s="16">
        <f>'Publication Table'!E242</f>
        <v>1604</v>
      </c>
      <c r="H240" s="16">
        <f>'Publication Table'!F242</f>
        <v>1582</v>
      </c>
      <c r="I240" s="16">
        <f>'Publication Table'!G242</f>
        <v>1409</v>
      </c>
      <c r="J240" s="16">
        <f>'Publication Table'!H242</f>
        <v>1648</v>
      </c>
      <c r="K240" s="16">
        <f>'Publication Table'!I242</f>
        <v>1502</v>
      </c>
      <c r="L240" s="16">
        <f>'Publication Table'!J242</f>
        <v>1404</v>
      </c>
      <c r="M240" s="16">
        <f>'Publication Table'!K242</f>
        <v>1311</v>
      </c>
      <c r="N240" s="16">
        <f>'Publication Table'!L242</f>
        <v>1304</v>
      </c>
      <c r="O240" s="16">
        <f>'Publication Table'!M242</f>
        <v>1230</v>
      </c>
      <c r="P240" s="16">
        <f>'Publication Table'!N242</f>
        <v>1174</v>
      </c>
      <c r="Q240" s="16">
        <f>'Publication Table'!O242</f>
        <v>1143</v>
      </c>
      <c r="R240" s="16">
        <f>'Publication Table'!P242</f>
        <v>1201</v>
      </c>
      <c r="S240" s="16">
        <f>'Publication Table'!Q242</f>
        <v>1172</v>
      </c>
      <c r="T240" s="16">
        <f>'Publication Table'!R242</f>
        <v>987</v>
      </c>
      <c r="U240" s="16">
        <f>'Publication Table'!S242</f>
        <v>1199</v>
      </c>
      <c r="V240" s="16">
        <f>'Publication Table'!T242</f>
        <v>1212</v>
      </c>
      <c r="W240" s="16">
        <f>'Publication Table'!U242</f>
        <v>1151</v>
      </c>
      <c r="X240" s="16">
        <f>'Publication Table'!V242</f>
        <v>1319</v>
      </c>
      <c r="Y240" s="16">
        <f>'Publication Table'!W242</f>
        <v>1076</v>
      </c>
      <c r="Z240" s="16">
        <f>'Publication Table'!X242</f>
        <v>1137</v>
      </c>
      <c r="AA240" s="16">
        <f>'Publication Table'!Y242</f>
        <v>1095</v>
      </c>
      <c r="AB240" s="16">
        <f>'Publication Table'!Z242</f>
        <v>1250</v>
      </c>
      <c r="AC240" s="16">
        <f>'Publication Table'!AA242</f>
        <v>974</v>
      </c>
    </row>
    <row r="241" spans="2:29" ht="15" customHeight="1">
      <c r="B241" s="132" t="str">
        <f t="shared" si="29"/>
        <v>NHS HighlandPercent of total scheduled elective cancellations in theatre systems</v>
      </c>
      <c r="C241" s="135" t="str">
        <f t="shared" si="35"/>
        <v>NHS Highland</v>
      </c>
      <c r="D241" s="165"/>
      <c r="E241" s="59" t="s">
        <v>117</v>
      </c>
      <c r="F241" s="88">
        <f>'Publication Table'!D243/'Publication Table (%)'!F$240</f>
        <v>0.15588615782664941</v>
      </c>
      <c r="G241" s="88">
        <f>'Publication Table'!E243/'Publication Table (%)'!G$240</f>
        <v>0.12406483790523691</v>
      </c>
      <c r="H241" s="88">
        <f>'Publication Table'!F243/'Publication Table (%)'!H$240</f>
        <v>0.1213653603034134</v>
      </c>
      <c r="I241" s="88">
        <f>'Publication Table'!G243/'Publication Table (%)'!I$240</f>
        <v>0.15046132008516677</v>
      </c>
      <c r="J241" s="88">
        <f>'Publication Table'!H243/'Publication Table (%)'!J$240</f>
        <v>0.13106796116504854</v>
      </c>
      <c r="K241" s="88">
        <f>'Publication Table'!I243/'Publication Table (%)'!K$240</f>
        <v>0.1511318242343542</v>
      </c>
      <c r="L241" s="88">
        <f>'Publication Table'!J243/'Publication Table (%)'!L$240</f>
        <v>0.11823361823361823</v>
      </c>
      <c r="M241" s="88">
        <f>'Publication Table'!K243/'Publication Table (%)'!M$240</f>
        <v>0.13577421815408086</v>
      </c>
      <c r="N241" s="88">
        <f>'Publication Table'!L243/'Publication Table (%)'!N$240</f>
        <v>0.15797546012269939</v>
      </c>
      <c r="O241" s="88">
        <f>'Publication Table'!M243/'Publication Table (%)'!O$240</f>
        <v>0.15447154471544716</v>
      </c>
      <c r="P241" s="88">
        <f>'Publication Table'!N243/'Publication Table (%)'!P$240</f>
        <v>0.11754684838160136</v>
      </c>
      <c r="Q241" s="88">
        <f>'Publication Table'!O243/'Publication Table (%)'!Q$240</f>
        <v>0.10936132983377078</v>
      </c>
      <c r="R241" s="88">
        <f>'Publication Table'!P243/'Publication Table (%)'!R$240</f>
        <v>0.12572855953372189</v>
      </c>
      <c r="S241" s="88">
        <f>'Publication Table'!Q243/'Publication Table (%)'!S$240</f>
        <v>0.13225255972696245</v>
      </c>
      <c r="T241" s="88">
        <f>'Publication Table'!R243/'Publication Table (%)'!T$240</f>
        <v>0.11651469098277609</v>
      </c>
      <c r="U241" s="88">
        <f>'Publication Table'!S243/'Publication Table (%)'!U$240</f>
        <v>0.15179316096747289</v>
      </c>
      <c r="V241" s="88">
        <f>'Publication Table'!T243/'Publication Table (%)'!V$240</f>
        <v>0.15099009900990099</v>
      </c>
      <c r="W241" s="88">
        <f>'Publication Table'!U243/'Publication Table (%)'!W$240</f>
        <v>0.13292788879235448</v>
      </c>
      <c r="X241" s="88">
        <f>'Publication Table'!V243/'Publication Table (%)'!X$240</f>
        <v>0.13115996967399546</v>
      </c>
      <c r="Y241" s="88">
        <f>'Publication Table'!W243/'Publication Table (%)'!Y$240</f>
        <v>0.1895910780669145</v>
      </c>
      <c r="Z241" s="88">
        <f>'Publication Table'!X243/'Publication Table (%)'!Z$240</f>
        <v>0.12752858399296393</v>
      </c>
      <c r="AA241" s="88">
        <f>'Publication Table'!Y243/'Publication Table (%)'!AA$240</f>
        <v>0.13789954337899543</v>
      </c>
      <c r="AB241" s="88">
        <f>'Publication Table'!Z243/'Publication Table (%)'!AB$240</f>
        <v>0.15440000000000001</v>
      </c>
      <c r="AC241" s="88">
        <f>'Publication Table'!AA243/'Publication Table (%)'!AC$240</f>
        <v>0.13449691991786447</v>
      </c>
    </row>
    <row r="242" spans="2:29" ht="15" customHeight="1">
      <c r="B242" s="132" t="str">
        <f t="shared" si="29"/>
        <v>NHS HighlandCancellation based on clinical reason by hospital %</v>
      </c>
      <c r="C242" s="135" t="str">
        <f t="shared" si="35"/>
        <v>NHS Highland</v>
      </c>
      <c r="D242" s="165"/>
      <c r="E242" s="61" t="s">
        <v>118</v>
      </c>
      <c r="F242" s="88">
        <f>'Publication Table'!D244/'Publication Table (%)'!F$240</f>
        <v>3.428201811125485E-2</v>
      </c>
      <c r="G242" s="88">
        <f>'Publication Table'!E244/'Publication Table (%)'!G$240</f>
        <v>2.6184538653366583E-2</v>
      </c>
      <c r="H242" s="88">
        <f>'Publication Table'!F244/'Publication Table (%)'!H$240</f>
        <v>3.5398230088495575E-2</v>
      </c>
      <c r="I242" s="88">
        <f>'Publication Table'!G244/'Publication Table (%)'!I$240</f>
        <v>3.4066713981547196E-2</v>
      </c>
      <c r="J242" s="88">
        <f>'Publication Table'!H244/'Publication Table (%)'!J$240</f>
        <v>3.8228155339805822E-2</v>
      </c>
      <c r="K242" s="88">
        <f>'Publication Table'!I244/'Publication Table (%)'!K$240</f>
        <v>3.7949400798934753E-2</v>
      </c>
      <c r="L242" s="88">
        <f>'Publication Table'!J244/'Publication Table (%)'!L$240</f>
        <v>3.2763532763532763E-2</v>
      </c>
      <c r="M242" s="88">
        <f>'Publication Table'!K244/'Publication Table (%)'!M$240</f>
        <v>2.8222730739893211E-2</v>
      </c>
      <c r="N242" s="88">
        <f>'Publication Table'!L244/'Publication Table (%)'!N$240</f>
        <v>4.4478527607361963E-2</v>
      </c>
      <c r="O242" s="88">
        <f>'Publication Table'!M244/'Publication Table (%)'!O$240</f>
        <v>4.715447154471545E-2</v>
      </c>
      <c r="P242" s="88">
        <f>'Publication Table'!N244/'Publication Table (%)'!P$240</f>
        <v>3.3219761499148209E-2</v>
      </c>
      <c r="Q242" s="88">
        <f>'Publication Table'!O244/'Publication Table (%)'!Q$240</f>
        <v>3.1496062992125984E-2</v>
      </c>
      <c r="R242" s="88">
        <f>'Publication Table'!P244/'Publication Table (%)'!R$240</f>
        <v>3.0807660283097418E-2</v>
      </c>
      <c r="S242" s="88">
        <f>'Publication Table'!Q244/'Publication Table (%)'!S$240</f>
        <v>3.839590443686007E-2</v>
      </c>
      <c r="T242" s="88">
        <f>'Publication Table'!R244/'Publication Table (%)'!T$240</f>
        <v>3.242147922998987E-2</v>
      </c>
      <c r="U242" s="88">
        <f>'Publication Table'!S244/'Publication Table (%)'!U$240</f>
        <v>2.7522935779816515E-2</v>
      </c>
      <c r="V242" s="88">
        <f>'Publication Table'!T244/'Publication Table (%)'!V$240</f>
        <v>3.052805280528053E-2</v>
      </c>
      <c r="W242" s="88">
        <f>'Publication Table'!U244/'Publication Table (%)'!W$240</f>
        <v>3.9096437880104258E-2</v>
      </c>
      <c r="X242" s="88">
        <f>'Publication Table'!V244/'Publication Table (%)'!X$240</f>
        <v>4.2456406368460958E-2</v>
      </c>
      <c r="Y242" s="88">
        <f>'Publication Table'!W244/'Publication Table (%)'!Y$240</f>
        <v>4.5539033457249072E-2</v>
      </c>
      <c r="Z242" s="88">
        <f>'Publication Table'!X244/'Publication Table (%)'!Z$240</f>
        <v>3.3421284080914687E-2</v>
      </c>
      <c r="AA242" s="88">
        <f>'Publication Table'!Y244/'Publication Table (%)'!AA$240</f>
        <v>4.4748858447488583E-2</v>
      </c>
      <c r="AB242" s="88">
        <f>'Publication Table'!Z244/'Publication Table (%)'!AB$240</f>
        <v>3.9199999999999999E-2</v>
      </c>
      <c r="AC242" s="88">
        <f>'Publication Table'!AA244/'Publication Table (%)'!AC$240</f>
        <v>3.7987679671457907E-2</v>
      </c>
    </row>
    <row r="243" spans="2:29" ht="15" customHeight="1">
      <c r="B243" s="132" t="str">
        <f t="shared" si="29"/>
        <v>NHS HighlandCancellation based on capacity or non-clinical reason by hospital %</v>
      </c>
      <c r="C243" s="135" t="str">
        <f t="shared" si="35"/>
        <v>NHS Highland</v>
      </c>
      <c r="D243" s="165"/>
      <c r="E243" s="61" t="s">
        <v>119</v>
      </c>
      <c r="F243" s="88">
        <f>'Publication Table'!D245/'Publication Table (%)'!F$240</f>
        <v>6.0802069857697282E-2</v>
      </c>
      <c r="G243" s="88">
        <f>'Publication Table'!E245/'Publication Table (%)'!G$240</f>
        <v>4.1770573566084788E-2</v>
      </c>
      <c r="H243" s="88">
        <f>'Publication Table'!F245/'Publication Table (%)'!H$240</f>
        <v>2.6548672566371681E-2</v>
      </c>
      <c r="I243" s="88">
        <f>'Publication Table'!G245/'Publication Table (%)'!I$240</f>
        <v>4.5422285308729597E-2</v>
      </c>
      <c r="J243" s="88">
        <f>'Publication Table'!H245/'Publication Table (%)'!J$240</f>
        <v>2.6092233009708737E-2</v>
      </c>
      <c r="K243" s="88">
        <f>'Publication Table'!I245/'Publication Table (%)'!K$240</f>
        <v>4.1944074567243674E-2</v>
      </c>
      <c r="L243" s="88">
        <f>'Publication Table'!J245/'Publication Table (%)'!L$240</f>
        <v>2.4216524216524215E-2</v>
      </c>
      <c r="M243" s="88">
        <f>'Publication Table'!K245/'Publication Table (%)'!M$240</f>
        <v>5.2631578947368418E-2</v>
      </c>
      <c r="N243" s="88">
        <f>'Publication Table'!L245/'Publication Table (%)'!N$240</f>
        <v>5.7515337423312884E-2</v>
      </c>
      <c r="O243" s="88">
        <f>'Publication Table'!M245/'Publication Table (%)'!O$240</f>
        <v>4.878048780487805E-2</v>
      </c>
      <c r="P243" s="88">
        <f>'Publication Table'!N245/'Publication Table (%)'!P$240</f>
        <v>3.2367972742759793E-2</v>
      </c>
      <c r="Q243" s="88">
        <f>'Publication Table'!O245/'Publication Table (%)'!Q$240</f>
        <v>1.7497812773403325E-2</v>
      </c>
      <c r="R243" s="88">
        <f>'Publication Table'!P245/'Publication Table (%)'!R$240</f>
        <v>4.6627810158201499E-2</v>
      </c>
      <c r="S243" s="88">
        <f>'Publication Table'!Q245/'Publication Table (%)'!S$240</f>
        <v>3.4982935153583618E-2</v>
      </c>
      <c r="T243" s="88">
        <f>'Publication Table'!R245/'Publication Table (%)'!T$240</f>
        <v>2.5329280648429583E-2</v>
      </c>
      <c r="U243" s="88">
        <f>'Publication Table'!S245/'Publication Table (%)'!U$240</f>
        <v>8.5904920767306089E-2</v>
      </c>
      <c r="V243" s="88">
        <f>'Publication Table'!T245/'Publication Table (%)'!V$240</f>
        <v>4.702970297029703E-2</v>
      </c>
      <c r="W243" s="88">
        <f>'Publication Table'!U245/'Publication Table (%)'!W$240</f>
        <v>3.7358818418766288E-2</v>
      </c>
      <c r="X243" s="88">
        <f>'Publication Table'!V245/'Publication Table (%)'!X$240</f>
        <v>4.2456406368460958E-2</v>
      </c>
      <c r="Y243" s="88">
        <f>'Publication Table'!W245/'Publication Table (%)'!Y$240</f>
        <v>9.2936802973977689E-2</v>
      </c>
      <c r="Z243" s="88">
        <f>'Publication Table'!X245/'Publication Table (%)'!Z$240</f>
        <v>4.3975373790677223E-2</v>
      </c>
      <c r="AA243" s="88">
        <f>'Publication Table'!Y245/'Publication Table (%)'!AA$240</f>
        <v>4.3835616438356165E-2</v>
      </c>
      <c r="AB243" s="88">
        <f>'Publication Table'!Z245/'Publication Table (%)'!AB$240</f>
        <v>5.1200000000000002E-2</v>
      </c>
      <c r="AC243" s="88">
        <f>'Publication Table'!AA245/'Publication Table (%)'!AC$240</f>
        <v>4.1067761806981518E-2</v>
      </c>
    </row>
    <row r="244" spans="2:29" ht="15" customHeight="1">
      <c r="B244" s="132" t="str">
        <f t="shared" si="29"/>
        <v>NHS HighlandCancelled by Patient %</v>
      </c>
      <c r="C244" s="135" t="str">
        <f t="shared" si="35"/>
        <v>NHS Highland</v>
      </c>
      <c r="D244" s="165"/>
      <c r="E244" s="61" t="s">
        <v>120</v>
      </c>
      <c r="F244" s="88">
        <f>'Publication Table'!D246/'Publication Table (%)'!F$240</f>
        <v>6.0802069857697282E-2</v>
      </c>
      <c r="G244" s="88">
        <f>'Publication Table'!E246/'Publication Table (%)'!G$240</f>
        <v>5.6109725685785539E-2</v>
      </c>
      <c r="H244" s="88">
        <f>'Publication Table'!F246/'Publication Table (%)'!H$240</f>
        <v>5.9418457648546141E-2</v>
      </c>
      <c r="I244" s="88">
        <f>'Publication Table'!G246/'Publication Table (%)'!I$240</f>
        <v>7.0972320794889993E-2</v>
      </c>
      <c r="J244" s="88">
        <f>'Publication Table'!H246/'Publication Table (%)'!J$240</f>
        <v>6.6747572815533979E-2</v>
      </c>
      <c r="K244" s="88">
        <f>'Publication Table'!I246/'Publication Table (%)'!K$240</f>
        <v>7.123834886817576E-2</v>
      </c>
      <c r="L244" s="88">
        <f>'Publication Table'!J246/'Publication Table (%)'!L$240</f>
        <v>6.0541310541310539E-2</v>
      </c>
      <c r="M244" s="88">
        <f>'Publication Table'!K246/'Publication Table (%)'!M$240</f>
        <v>5.4157131960335621E-2</v>
      </c>
      <c r="N244" s="88">
        <f>'Publication Table'!L246/'Publication Table (%)'!N$240</f>
        <v>5.4447852760736194E-2</v>
      </c>
      <c r="O244" s="88">
        <f>'Publication Table'!M246/'Publication Table (%)'!O$240</f>
        <v>5.7723577235772358E-2</v>
      </c>
      <c r="P244" s="88">
        <f>'Publication Table'!N246/'Publication Table (%)'!P$240</f>
        <v>5.1959114139693355E-2</v>
      </c>
      <c r="Q244" s="88">
        <f>'Publication Table'!O246/'Publication Table (%)'!Q$240</f>
        <v>6.0367454068241469E-2</v>
      </c>
      <c r="R244" s="88">
        <f>'Publication Table'!P246/'Publication Table (%)'!R$240</f>
        <v>4.8293089092422983E-2</v>
      </c>
      <c r="S244" s="88">
        <f>'Publication Table'!Q246/'Publication Table (%)'!S$240</f>
        <v>5.8873720136518773E-2</v>
      </c>
      <c r="T244" s="88">
        <f>'Publication Table'!R246/'Publication Table (%)'!T$240</f>
        <v>5.8763931104356633E-2</v>
      </c>
      <c r="U244" s="88">
        <f>'Publication Table'!S246/'Publication Table (%)'!U$240</f>
        <v>3.8365304420350292E-2</v>
      </c>
      <c r="V244" s="88">
        <f>'Publication Table'!T246/'Publication Table (%)'!V$240</f>
        <v>7.2607260726072612E-2</v>
      </c>
      <c r="W244" s="88">
        <f>'Publication Table'!U246/'Publication Table (%)'!W$240</f>
        <v>5.6472632493483929E-2</v>
      </c>
      <c r="X244" s="88">
        <f>'Publication Table'!V246/'Publication Table (%)'!X$240</f>
        <v>4.6247156937073541E-2</v>
      </c>
      <c r="Y244" s="88">
        <f>'Publication Table'!W246/'Publication Table (%)'!Y$240</f>
        <v>5.111524163568773E-2</v>
      </c>
      <c r="Z244" s="88">
        <f>'Publication Table'!X246/'Publication Table (%)'!Z$240</f>
        <v>4.9252418645558488E-2</v>
      </c>
      <c r="AA244" s="88">
        <f>'Publication Table'!Y246/'Publication Table (%)'!AA$240</f>
        <v>4.8401826484018265E-2</v>
      </c>
      <c r="AB244" s="88">
        <f>'Publication Table'!Z246/'Publication Table (%)'!AB$240</f>
        <v>6.4000000000000001E-2</v>
      </c>
      <c r="AC244" s="88">
        <f>'Publication Table'!AA246/'Publication Table (%)'!AC$240</f>
        <v>5.5441478439425054E-2</v>
      </c>
    </row>
    <row r="245" spans="2:29" ht="15" customHeight="1">
      <c r="B245" s="132" t="str">
        <f t="shared" si="29"/>
        <v>NHS HighlandOther reason %</v>
      </c>
      <c r="C245" s="135" t="str">
        <f t="shared" si="35"/>
        <v>NHS Highland</v>
      </c>
      <c r="D245" s="165"/>
      <c r="E245" s="61" t="s">
        <v>121</v>
      </c>
      <c r="F245" s="88">
        <f>'Publication Table'!D247/'Publication Table (%)'!F$240</f>
        <v>0</v>
      </c>
      <c r="G245" s="88">
        <f>'Publication Table'!E247/'Publication Table (%)'!G$240</f>
        <v>0</v>
      </c>
      <c r="H245" s="88">
        <f>'Publication Table'!F247/'Publication Table (%)'!H$240</f>
        <v>0</v>
      </c>
      <c r="I245" s="88">
        <f>'Publication Table'!G247/'Publication Table (%)'!I$240</f>
        <v>0</v>
      </c>
      <c r="J245" s="88">
        <f>'Publication Table'!H247/'Publication Table (%)'!J$240</f>
        <v>0</v>
      </c>
      <c r="K245" s="88">
        <f>'Publication Table'!I247/'Publication Table (%)'!K$240</f>
        <v>0</v>
      </c>
      <c r="L245" s="88">
        <f>'Publication Table'!J247/'Publication Table (%)'!L$240</f>
        <v>7.1225071225071229E-4</v>
      </c>
      <c r="M245" s="88">
        <f>'Publication Table'!K247/'Publication Table (%)'!M$240</f>
        <v>7.6277650648360034E-4</v>
      </c>
      <c r="N245" s="88">
        <f>'Publication Table'!L247/'Publication Table (%)'!N$240</f>
        <v>1.5337423312883436E-3</v>
      </c>
      <c r="O245" s="88">
        <f>'Publication Table'!M247/'Publication Table (%)'!O$240</f>
        <v>8.1300813008130081E-4</v>
      </c>
      <c r="P245" s="88">
        <f>'Publication Table'!N247/'Publication Table (%)'!P$240</f>
        <v>0</v>
      </c>
      <c r="Q245" s="88">
        <f>'Publication Table'!O247/'Publication Table (%)'!Q$240</f>
        <v>0</v>
      </c>
      <c r="R245" s="88">
        <f>'Publication Table'!P247/'Publication Table (%)'!R$240</f>
        <v>0</v>
      </c>
      <c r="S245" s="88">
        <f>'Publication Table'!Q247/'Publication Table (%)'!S$240</f>
        <v>0</v>
      </c>
      <c r="T245" s="88">
        <f>'Publication Table'!R247/'Publication Table (%)'!T$240</f>
        <v>0</v>
      </c>
      <c r="U245" s="88">
        <f>'Publication Table'!S247/'Publication Table (%)'!U$240</f>
        <v>0</v>
      </c>
      <c r="V245" s="88">
        <f>'Publication Table'!T247/'Publication Table (%)'!V$240</f>
        <v>8.2508250825082509E-4</v>
      </c>
      <c r="W245" s="88">
        <f>'Publication Table'!U247/'Publication Table (%)'!W$240</f>
        <v>0</v>
      </c>
      <c r="X245" s="88">
        <f>'Publication Table'!V247/'Publication Table (%)'!X$240</f>
        <v>0</v>
      </c>
      <c r="Y245" s="88">
        <f>'Publication Table'!W247/'Publication Table (%)'!Y$240</f>
        <v>0</v>
      </c>
      <c r="Z245" s="88">
        <f>'Publication Table'!X247/'Publication Table (%)'!Z$240</f>
        <v>8.7950747581354446E-4</v>
      </c>
      <c r="AA245" s="88">
        <f>'Publication Table'!Y247/'Publication Table (%)'!AA$240</f>
        <v>9.1324200913242006E-4</v>
      </c>
      <c r="AB245" s="88">
        <f>'Publication Table'!Z247/'Publication Table (%)'!AB$240</f>
        <v>0</v>
      </c>
      <c r="AC245" s="88">
        <f>'Publication Table'!AA247/'Publication Table (%)'!AC$240</f>
        <v>0</v>
      </c>
    </row>
    <row r="246" spans="2:29" ht="15" customHeight="1" collapsed="1">
      <c r="B246" s="132" t="str">
        <f t="shared" si="29"/>
        <v>NHS HighlandHospital Level</v>
      </c>
      <c r="C246" s="135" t="str">
        <f t="shared" si="35"/>
        <v>NHS Highland</v>
      </c>
      <c r="D246" s="165"/>
      <c r="E246" s="66" t="s">
        <v>10</v>
      </c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</row>
    <row r="247" spans="2:29" ht="15" hidden="1" customHeight="1" outlineLevel="1" collapsed="1">
      <c r="B247" s="132" t="str">
        <f t="shared" si="29"/>
        <v>Lorn &amp; Islands District General HospitalLorn &amp; Islands District General Hospital</v>
      </c>
      <c r="C247" s="135" t="str">
        <f>E247</f>
        <v>Lorn &amp; Islands District General Hospital</v>
      </c>
      <c r="D247" s="165" t="s">
        <v>63</v>
      </c>
      <c r="E247" s="65" t="s">
        <v>64</v>
      </c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</row>
    <row r="248" spans="2:29" ht="15" hidden="1" customHeight="1" outlineLevel="2">
      <c r="B248" s="132" t="str">
        <f t="shared" si="29"/>
        <v>Lorn &amp; Islands District General HospitalTotal Number of scheduled elective operations in theatre system</v>
      </c>
      <c r="C248" s="135" t="str">
        <f t="shared" ref="C248:C253" si="36">C247</f>
        <v>Lorn &amp; Islands District General Hospital</v>
      </c>
      <c r="D248" s="165"/>
      <c r="E248" s="58" t="s">
        <v>3</v>
      </c>
      <c r="F248" s="29">
        <f>'Publication Table'!D250</f>
        <v>180</v>
      </c>
      <c r="G248" s="29">
        <f>'Publication Table'!E250</f>
        <v>224</v>
      </c>
      <c r="H248" s="29">
        <f>'Publication Table'!F250</f>
        <v>205</v>
      </c>
      <c r="I248" s="29">
        <f>'Publication Table'!G250</f>
        <v>191</v>
      </c>
      <c r="J248" s="154">
        <f>'Publication Table'!H250</f>
        <v>240</v>
      </c>
      <c r="K248" s="29">
        <f>'Publication Table'!I250</f>
        <v>245</v>
      </c>
      <c r="L248" s="29">
        <f>'Publication Table'!J250</f>
        <v>214</v>
      </c>
      <c r="M248" s="29">
        <f>'Publication Table'!K250</f>
        <v>197</v>
      </c>
      <c r="N248" s="29">
        <f>'Publication Table'!L250</f>
        <v>165</v>
      </c>
      <c r="O248" s="29">
        <f>'Publication Table'!M250</f>
        <v>110</v>
      </c>
      <c r="P248" s="29">
        <f>'Publication Table'!N250</f>
        <v>64</v>
      </c>
      <c r="Q248" s="29">
        <f>'Publication Table'!O250</f>
        <v>94</v>
      </c>
      <c r="R248" s="29">
        <f>'Publication Table'!P250</f>
        <v>96</v>
      </c>
      <c r="S248" s="29">
        <f>'Publication Table'!Q250</f>
        <v>92</v>
      </c>
      <c r="T248" s="29">
        <f>'Publication Table'!R250</f>
        <v>96</v>
      </c>
      <c r="U248" s="29">
        <f>'Publication Table'!S250</f>
        <v>90</v>
      </c>
      <c r="V248" s="29">
        <f>'Publication Table'!T250</f>
        <v>85</v>
      </c>
      <c r="W248" s="29">
        <f>'Publication Table'!U250</f>
        <v>125</v>
      </c>
      <c r="X248" s="29">
        <f>'Publication Table'!V250</f>
        <v>92</v>
      </c>
      <c r="Y248" s="29">
        <f>'Publication Table'!W250</f>
        <v>39</v>
      </c>
      <c r="Z248" s="29">
        <f>'Publication Table'!X250</f>
        <v>75</v>
      </c>
      <c r="AA248" s="29">
        <f>'Publication Table'!Y250</f>
        <v>60</v>
      </c>
      <c r="AB248" s="29">
        <f>'Publication Table'!Z250</f>
        <v>91</v>
      </c>
      <c r="AC248" s="29">
        <f>'Publication Table'!AA250</f>
        <v>45</v>
      </c>
    </row>
    <row r="249" spans="2:29" ht="15" hidden="1" customHeight="1" outlineLevel="2">
      <c r="B249" s="132" t="str">
        <f t="shared" si="29"/>
        <v>Lorn &amp; Islands District General HospitalPercent of total scheduled elective cancellations in theatre systems</v>
      </c>
      <c r="C249" s="135" t="str">
        <f t="shared" si="36"/>
        <v>Lorn &amp; Islands District General Hospital</v>
      </c>
      <c r="D249" s="165"/>
      <c r="E249" s="59" t="s">
        <v>117</v>
      </c>
      <c r="F249" s="60">
        <f>'Publication Table'!D251/'Publication Table (%)'!F$248</f>
        <v>0.1388888888888889</v>
      </c>
      <c r="G249" s="60">
        <f>'Publication Table'!E251/'Publication Table (%)'!G$248</f>
        <v>0.13392857142857142</v>
      </c>
      <c r="H249" s="60">
        <f>'Publication Table'!F251/'Publication Table (%)'!H$248</f>
        <v>0.12682926829268293</v>
      </c>
      <c r="I249" s="60">
        <f>'Publication Table'!G251/'Publication Table (%)'!I$248</f>
        <v>0.11518324607329843</v>
      </c>
      <c r="J249" s="155">
        <f>'Publication Table'!H251/'Publication Table (%)'!J$248</f>
        <v>0.14583333333333334</v>
      </c>
      <c r="K249" s="60">
        <f>'Publication Table'!I251/'Publication Table (%)'!K$248</f>
        <v>0.15918367346938775</v>
      </c>
      <c r="L249" s="60">
        <f>'Publication Table'!J251/'Publication Table (%)'!L$248</f>
        <v>0.12149532710280374</v>
      </c>
      <c r="M249" s="60">
        <f>'Publication Table'!K251/'Publication Table (%)'!M$248</f>
        <v>0.13705583756345177</v>
      </c>
      <c r="N249" s="60">
        <f>'Publication Table'!L251/'Publication Table (%)'!N$248</f>
        <v>0.16969696969696971</v>
      </c>
      <c r="O249" s="60">
        <f>'Publication Table'!M251/'Publication Table (%)'!O$248</f>
        <v>0.2</v>
      </c>
      <c r="P249" s="60">
        <f>'Publication Table'!N251/'Publication Table (%)'!P$248</f>
        <v>7.8125E-2</v>
      </c>
      <c r="Q249" s="60">
        <f>'Publication Table'!O251/'Publication Table (%)'!Q$248</f>
        <v>0.13829787234042554</v>
      </c>
      <c r="R249" s="60">
        <f>'Publication Table'!P251/'Publication Table (%)'!R$248</f>
        <v>0.125</v>
      </c>
      <c r="S249" s="60">
        <f>'Publication Table'!Q251/'Publication Table (%)'!S$248</f>
        <v>0.10869565217391304</v>
      </c>
      <c r="T249" s="60">
        <f>'Publication Table'!R251/'Publication Table (%)'!T$248</f>
        <v>0.11458333333333333</v>
      </c>
      <c r="U249" s="60">
        <f>'Publication Table'!S251/'Publication Table (%)'!U$248</f>
        <v>8.8888888888888892E-2</v>
      </c>
      <c r="V249" s="60">
        <f>'Publication Table'!T251/'Publication Table (%)'!V$248</f>
        <v>0.2</v>
      </c>
      <c r="W249" s="60">
        <f>'Publication Table'!U251/'Publication Table (%)'!W$248</f>
        <v>0.128</v>
      </c>
      <c r="X249" s="60">
        <f>'Publication Table'!V251/'Publication Table (%)'!X$248</f>
        <v>9.7826086956521743E-2</v>
      </c>
      <c r="Y249" s="60">
        <f>'Publication Table'!W251/'Publication Table (%)'!Y$248</f>
        <v>0.15384615384615385</v>
      </c>
      <c r="Z249" s="60">
        <f>'Publication Table'!X251/'Publication Table (%)'!Z$248</f>
        <v>0.17333333333333334</v>
      </c>
      <c r="AA249" s="60">
        <f>'Publication Table'!Y251/'Publication Table (%)'!AA$248</f>
        <v>0.15</v>
      </c>
      <c r="AB249" s="60">
        <f>'Publication Table'!Z251/'Publication Table (%)'!AB$248</f>
        <v>0.10989010989010989</v>
      </c>
      <c r="AC249" s="60">
        <f>'Publication Table'!AA251/'Publication Table (%)'!AC$248</f>
        <v>0.1111111111111111</v>
      </c>
    </row>
    <row r="250" spans="2:29" ht="15" hidden="1" customHeight="1" outlineLevel="2">
      <c r="B250" s="132" t="str">
        <f t="shared" si="29"/>
        <v>Lorn &amp; Islands District General HospitalCancellation based on clinical reason by hospital %</v>
      </c>
      <c r="C250" s="135" t="str">
        <f t="shared" si="36"/>
        <v>Lorn &amp; Islands District General Hospital</v>
      </c>
      <c r="D250" s="165"/>
      <c r="E250" s="61" t="s">
        <v>118</v>
      </c>
      <c r="F250" s="60">
        <f>'Publication Table'!D252/'Publication Table (%)'!F$248</f>
        <v>2.7777777777777776E-2</v>
      </c>
      <c r="G250" s="60">
        <f>'Publication Table'!E252/'Publication Table (%)'!G$248</f>
        <v>2.2321428571428572E-2</v>
      </c>
      <c r="H250" s="60">
        <f>'Publication Table'!F252/'Publication Table (%)'!H$248</f>
        <v>4.8780487804878049E-3</v>
      </c>
      <c r="I250" s="60">
        <f>'Publication Table'!G252/'Publication Table (%)'!I$248</f>
        <v>1.5706806282722512E-2</v>
      </c>
      <c r="J250" s="155">
        <f>'Publication Table'!H252/'Publication Table (%)'!J$248</f>
        <v>0</v>
      </c>
      <c r="K250" s="60">
        <f>'Publication Table'!I252/'Publication Table (%)'!K$248</f>
        <v>8.1632653061224497E-3</v>
      </c>
      <c r="L250" s="60">
        <f>'Publication Table'!J252/'Publication Table (%)'!L$248</f>
        <v>2.8037383177570093E-2</v>
      </c>
      <c r="M250" s="60">
        <f>'Publication Table'!K252/'Publication Table (%)'!M$248</f>
        <v>2.030456852791878E-2</v>
      </c>
      <c r="N250" s="60">
        <f>'Publication Table'!L252/'Publication Table (%)'!N$248</f>
        <v>4.2424242424242427E-2</v>
      </c>
      <c r="O250" s="60">
        <f>'Publication Table'!M252/'Publication Table (%)'!O$248</f>
        <v>6.363636363636363E-2</v>
      </c>
      <c r="P250" s="60">
        <f>'Publication Table'!N252/'Publication Table (%)'!P$248</f>
        <v>1.5625E-2</v>
      </c>
      <c r="Q250" s="60">
        <f>'Publication Table'!O252/'Publication Table (%)'!Q$248</f>
        <v>2.1276595744680851E-2</v>
      </c>
      <c r="R250" s="60">
        <f>'Publication Table'!P252/'Publication Table (%)'!R$248</f>
        <v>2.0833333333333332E-2</v>
      </c>
      <c r="S250" s="60">
        <f>'Publication Table'!Q252/'Publication Table (%)'!S$248</f>
        <v>1.0869565217391304E-2</v>
      </c>
      <c r="T250" s="60">
        <f>'Publication Table'!R252/'Publication Table (%)'!T$248</f>
        <v>3.125E-2</v>
      </c>
      <c r="U250" s="60">
        <f>'Publication Table'!S252/'Publication Table (%)'!U$248</f>
        <v>4.4444444444444446E-2</v>
      </c>
      <c r="V250" s="60">
        <f>'Publication Table'!T252/'Publication Table (%)'!V$248</f>
        <v>1.1764705882352941E-2</v>
      </c>
      <c r="W250" s="60">
        <f>'Publication Table'!U252/'Publication Table (%)'!W$248</f>
        <v>3.2000000000000001E-2</v>
      </c>
      <c r="X250" s="60">
        <f>'Publication Table'!V252/'Publication Table (%)'!X$248</f>
        <v>1.0869565217391304E-2</v>
      </c>
      <c r="Y250" s="60">
        <f>'Publication Table'!W252/'Publication Table (%)'!Y$248</f>
        <v>5.128205128205128E-2</v>
      </c>
      <c r="Z250" s="60">
        <f>'Publication Table'!X252/'Publication Table (%)'!Z$248</f>
        <v>1.3333333333333334E-2</v>
      </c>
      <c r="AA250" s="60">
        <f>'Publication Table'!Y252/'Publication Table (%)'!AA$248</f>
        <v>0.05</v>
      </c>
      <c r="AB250" s="60">
        <f>'Publication Table'!Z252/'Publication Table (%)'!AB$248</f>
        <v>0</v>
      </c>
      <c r="AC250" s="60">
        <f>'Publication Table'!AA252/'Publication Table (%)'!AC$248</f>
        <v>4.4444444444444446E-2</v>
      </c>
    </row>
    <row r="251" spans="2:29" ht="15" hidden="1" customHeight="1" outlineLevel="2">
      <c r="B251" s="132" t="str">
        <f t="shared" si="29"/>
        <v>Lorn &amp; Islands District General HospitalCancellation based on capacity or non-clinical reason by hospital %</v>
      </c>
      <c r="C251" s="135" t="str">
        <f t="shared" si="36"/>
        <v>Lorn &amp; Islands District General Hospital</v>
      </c>
      <c r="D251" s="165"/>
      <c r="E251" s="61" t="s">
        <v>119</v>
      </c>
      <c r="F251" s="60">
        <f>'Publication Table'!D253/'Publication Table (%)'!F$248</f>
        <v>2.2222222222222223E-2</v>
      </c>
      <c r="G251" s="60">
        <f>'Publication Table'!E253/'Publication Table (%)'!G$248</f>
        <v>3.125E-2</v>
      </c>
      <c r="H251" s="60">
        <f>'Publication Table'!F253/'Publication Table (%)'!H$248</f>
        <v>0</v>
      </c>
      <c r="I251" s="60">
        <f>'Publication Table'!G253/'Publication Table (%)'!I$248</f>
        <v>1.5706806282722512E-2</v>
      </c>
      <c r="J251" s="155">
        <f>'Publication Table'!H253/'Publication Table (%)'!J$248</f>
        <v>3.7499999999999999E-2</v>
      </c>
      <c r="K251" s="60">
        <f>'Publication Table'!I253/'Publication Table (%)'!K$248</f>
        <v>4.4897959183673466E-2</v>
      </c>
      <c r="L251" s="60">
        <f>'Publication Table'!J253/'Publication Table (%)'!L$248</f>
        <v>1.4018691588785047E-2</v>
      </c>
      <c r="M251" s="60">
        <f>'Publication Table'!K253/'Publication Table (%)'!M$248</f>
        <v>3.553299492385787E-2</v>
      </c>
      <c r="N251" s="60">
        <f>'Publication Table'!L253/'Publication Table (%)'!N$248</f>
        <v>1.2121212121212121E-2</v>
      </c>
      <c r="O251" s="60">
        <f>'Publication Table'!M253/'Publication Table (%)'!O$248</f>
        <v>6.363636363636363E-2</v>
      </c>
      <c r="P251" s="60">
        <f>'Publication Table'!N253/'Publication Table (%)'!P$248</f>
        <v>0</v>
      </c>
      <c r="Q251" s="60">
        <f>'Publication Table'!O253/'Publication Table (%)'!Q$248</f>
        <v>2.1276595744680851E-2</v>
      </c>
      <c r="R251" s="60">
        <f>'Publication Table'!P253/'Publication Table (%)'!R$248</f>
        <v>1.0416666666666666E-2</v>
      </c>
      <c r="S251" s="60">
        <f>'Publication Table'!Q253/'Publication Table (%)'!S$248</f>
        <v>1.0869565217391304E-2</v>
      </c>
      <c r="T251" s="60">
        <f>'Publication Table'!R253/'Publication Table (%)'!T$248</f>
        <v>3.125E-2</v>
      </c>
      <c r="U251" s="60">
        <f>'Publication Table'!S253/'Publication Table (%)'!U$248</f>
        <v>1.1111111111111112E-2</v>
      </c>
      <c r="V251" s="60">
        <f>'Publication Table'!T253/'Publication Table (%)'!V$248</f>
        <v>4.7058823529411764E-2</v>
      </c>
      <c r="W251" s="60">
        <f>'Publication Table'!U253/'Publication Table (%)'!W$248</f>
        <v>3.2000000000000001E-2</v>
      </c>
      <c r="X251" s="60">
        <f>'Publication Table'!V253/'Publication Table (%)'!X$248</f>
        <v>0</v>
      </c>
      <c r="Y251" s="60">
        <f>'Publication Table'!W253/'Publication Table (%)'!Y$248</f>
        <v>0</v>
      </c>
      <c r="Z251" s="60">
        <f>'Publication Table'!X253/'Publication Table (%)'!Z$248</f>
        <v>6.6666666666666666E-2</v>
      </c>
      <c r="AA251" s="60">
        <f>'Publication Table'!Y253/'Publication Table (%)'!AA$248</f>
        <v>0</v>
      </c>
      <c r="AB251" s="60">
        <f>'Publication Table'!Z253/'Publication Table (%)'!AB$248</f>
        <v>0</v>
      </c>
      <c r="AC251" s="60">
        <f>'Publication Table'!AA253/'Publication Table (%)'!AC$248</f>
        <v>0</v>
      </c>
    </row>
    <row r="252" spans="2:29" ht="15" hidden="1" customHeight="1" outlineLevel="2">
      <c r="B252" s="132" t="str">
        <f t="shared" si="29"/>
        <v>Lorn &amp; Islands District General HospitalCancelled by Patient %</v>
      </c>
      <c r="C252" s="135" t="str">
        <f t="shared" si="36"/>
        <v>Lorn &amp; Islands District General Hospital</v>
      </c>
      <c r="D252" s="165"/>
      <c r="E252" s="61" t="s">
        <v>120</v>
      </c>
      <c r="F252" s="60">
        <f>'Publication Table'!D254/'Publication Table (%)'!F$248</f>
        <v>8.8888888888888892E-2</v>
      </c>
      <c r="G252" s="60">
        <f>'Publication Table'!E254/'Publication Table (%)'!G$248</f>
        <v>8.0357142857142863E-2</v>
      </c>
      <c r="H252" s="60">
        <f>'Publication Table'!F254/'Publication Table (%)'!H$248</f>
        <v>0.12195121951219512</v>
      </c>
      <c r="I252" s="60">
        <f>'Publication Table'!G254/'Publication Table (%)'!I$248</f>
        <v>8.3769633507853408E-2</v>
      </c>
      <c r="J252" s="155">
        <f>'Publication Table'!H254/'Publication Table (%)'!J$248</f>
        <v>0.10833333333333334</v>
      </c>
      <c r="K252" s="60">
        <f>'Publication Table'!I254/'Publication Table (%)'!K$248</f>
        <v>0.10612244897959183</v>
      </c>
      <c r="L252" s="60">
        <f>'Publication Table'!J254/'Publication Table (%)'!L$248</f>
        <v>7.476635514018691E-2</v>
      </c>
      <c r="M252" s="60">
        <f>'Publication Table'!K254/'Publication Table (%)'!M$248</f>
        <v>8.1218274111675121E-2</v>
      </c>
      <c r="N252" s="60">
        <f>'Publication Table'!L254/'Publication Table (%)'!N$248</f>
        <v>0.11515151515151516</v>
      </c>
      <c r="O252" s="60">
        <f>'Publication Table'!M254/'Publication Table (%)'!O$248</f>
        <v>6.363636363636363E-2</v>
      </c>
      <c r="P252" s="60">
        <f>'Publication Table'!N254/'Publication Table (%)'!P$248</f>
        <v>6.25E-2</v>
      </c>
      <c r="Q252" s="60">
        <f>'Publication Table'!O254/'Publication Table (%)'!Q$248</f>
        <v>9.5744680851063829E-2</v>
      </c>
      <c r="R252" s="60">
        <f>'Publication Table'!P254/'Publication Table (%)'!R$248</f>
        <v>9.375E-2</v>
      </c>
      <c r="S252" s="60">
        <f>'Publication Table'!Q254/'Publication Table (%)'!S$248</f>
        <v>8.6956521739130432E-2</v>
      </c>
      <c r="T252" s="60">
        <f>'Publication Table'!R254/'Publication Table (%)'!T$248</f>
        <v>5.2083333333333336E-2</v>
      </c>
      <c r="U252" s="60">
        <f>'Publication Table'!S254/'Publication Table (%)'!U$248</f>
        <v>3.3333333333333333E-2</v>
      </c>
      <c r="V252" s="60">
        <f>'Publication Table'!T254/'Publication Table (%)'!V$248</f>
        <v>0.14117647058823529</v>
      </c>
      <c r="W252" s="60">
        <f>'Publication Table'!U254/'Publication Table (%)'!W$248</f>
        <v>6.4000000000000001E-2</v>
      </c>
      <c r="X252" s="60">
        <f>'Publication Table'!V254/'Publication Table (%)'!X$248</f>
        <v>8.6956521739130432E-2</v>
      </c>
      <c r="Y252" s="60">
        <f>'Publication Table'!W254/'Publication Table (%)'!Y$248</f>
        <v>0.10256410256410256</v>
      </c>
      <c r="Z252" s="60">
        <f>'Publication Table'!X254/'Publication Table (%)'!Z$248</f>
        <v>9.3333333333333338E-2</v>
      </c>
      <c r="AA252" s="60">
        <f>'Publication Table'!Y254/'Publication Table (%)'!AA$248</f>
        <v>0.1</v>
      </c>
      <c r="AB252" s="60">
        <f>'Publication Table'!Z254/'Publication Table (%)'!AB$248</f>
        <v>0.10989010989010989</v>
      </c>
      <c r="AC252" s="60">
        <f>'Publication Table'!AA254/'Publication Table (%)'!AC$248</f>
        <v>6.6666666666666666E-2</v>
      </c>
    </row>
    <row r="253" spans="2:29" ht="15" hidden="1" customHeight="1" outlineLevel="2">
      <c r="B253" s="132" t="str">
        <f t="shared" si="29"/>
        <v>Lorn &amp; Islands District General HospitalOther reason %</v>
      </c>
      <c r="C253" s="135" t="str">
        <f t="shared" si="36"/>
        <v>Lorn &amp; Islands District General Hospital</v>
      </c>
      <c r="D253" s="165"/>
      <c r="E253" s="61" t="s">
        <v>121</v>
      </c>
      <c r="F253" s="60">
        <f>'Publication Table'!D255/'Publication Table (%)'!F$248</f>
        <v>0</v>
      </c>
      <c r="G253" s="60">
        <f>'Publication Table'!E255/'Publication Table (%)'!G$248</f>
        <v>0</v>
      </c>
      <c r="H253" s="60">
        <f>'Publication Table'!F255/'Publication Table (%)'!H$248</f>
        <v>0</v>
      </c>
      <c r="I253" s="60">
        <f>'Publication Table'!G255/'Publication Table (%)'!I$248</f>
        <v>0</v>
      </c>
      <c r="J253" s="155">
        <f>'Publication Table'!H255/'Publication Table (%)'!J$248</f>
        <v>0</v>
      </c>
      <c r="K253" s="60">
        <f>'Publication Table'!I255/'Publication Table (%)'!K$248</f>
        <v>0</v>
      </c>
      <c r="L253" s="60">
        <f>'Publication Table'!J255/'Publication Table (%)'!L$248</f>
        <v>4.6728971962616819E-3</v>
      </c>
      <c r="M253" s="60">
        <f>'Publication Table'!K255/'Publication Table (%)'!M$248</f>
        <v>0</v>
      </c>
      <c r="N253" s="60">
        <f>'Publication Table'!L255/'Publication Table (%)'!N$248</f>
        <v>0</v>
      </c>
      <c r="O253" s="60">
        <f>'Publication Table'!M255/'Publication Table (%)'!O$248</f>
        <v>9.0909090909090905E-3</v>
      </c>
      <c r="P253" s="60">
        <f>'Publication Table'!N255/'Publication Table (%)'!P$248</f>
        <v>0</v>
      </c>
      <c r="Q253" s="60">
        <f>'Publication Table'!O255/'Publication Table (%)'!Q$248</f>
        <v>0</v>
      </c>
      <c r="R253" s="60">
        <f>'Publication Table'!P255/'Publication Table (%)'!R$248</f>
        <v>0</v>
      </c>
      <c r="S253" s="60">
        <f>'Publication Table'!Q255/'Publication Table (%)'!S$248</f>
        <v>0</v>
      </c>
      <c r="T253" s="60">
        <f>'Publication Table'!R255/'Publication Table (%)'!T$248</f>
        <v>0</v>
      </c>
      <c r="U253" s="60">
        <f>'Publication Table'!S255/'Publication Table (%)'!U$248</f>
        <v>0</v>
      </c>
      <c r="V253" s="60">
        <f>'Publication Table'!T255/'Publication Table (%)'!V$248</f>
        <v>0</v>
      </c>
      <c r="W253" s="60">
        <f>'Publication Table'!U255/'Publication Table (%)'!W$248</f>
        <v>0</v>
      </c>
      <c r="X253" s="60">
        <f>'Publication Table'!V255/'Publication Table (%)'!X$248</f>
        <v>0</v>
      </c>
      <c r="Y253" s="60">
        <f>'Publication Table'!W255/'Publication Table (%)'!Y$248</f>
        <v>0</v>
      </c>
      <c r="Z253" s="60">
        <f>'Publication Table'!X255/'Publication Table (%)'!Z$248</f>
        <v>0</v>
      </c>
      <c r="AA253" s="60">
        <f>'Publication Table'!Y255/'Publication Table (%)'!AA$248</f>
        <v>0</v>
      </c>
      <c r="AB253" s="60">
        <f>'Publication Table'!Z255/'Publication Table (%)'!AB$248</f>
        <v>0</v>
      </c>
      <c r="AC253" s="60">
        <f>'Publication Table'!AA255/'Publication Table (%)'!AC$248</f>
        <v>0</v>
      </c>
    </row>
    <row r="254" spans="2:29" ht="15" hidden="1" customHeight="1" outlineLevel="1" collapsed="1">
      <c r="B254" s="132" t="str">
        <f t="shared" si="29"/>
        <v>Caithness General HospitalCaithness General Hospital</v>
      </c>
      <c r="C254" s="135" t="str">
        <f>E254</f>
        <v>Caithness General Hospital</v>
      </c>
      <c r="D254" s="165" t="s">
        <v>65</v>
      </c>
      <c r="E254" s="65" t="s">
        <v>66</v>
      </c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</row>
    <row r="255" spans="2:29" ht="15" hidden="1" customHeight="1" outlineLevel="2">
      <c r="B255" s="132" t="str">
        <f t="shared" si="29"/>
        <v>Caithness General HospitalTotal Number of scheduled elective operations in theatre system</v>
      </c>
      <c r="C255" s="135" t="str">
        <f t="shared" ref="C255:C260" si="37">C254</f>
        <v>Caithness General Hospital</v>
      </c>
      <c r="D255" s="165"/>
      <c r="E255" s="58" t="s">
        <v>3</v>
      </c>
      <c r="F255" s="29">
        <f>'Publication Table'!D257</f>
        <v>208</v>
      </c>
      <c r="G255" s="29">
        <f>'Publication Table'!E257</f>
        <v>225</v>
      </c>
      <c r="H255" s="29">
        <f>'Publication Table'!F257</f>
        <v>235</v>
      </c>
      <c r="I255" s="29">
        <f>'Publication Table'!G257</f>
        <v>178</v>
      </c>
      <c r="J255" s="154">
        <f>'Publication Table'!H257</f>
        <v>235</v>
      </c>
      <c r="K255" s="29">
        <f>'Publication Table'!I257</f>
        <v>272</v>
      </c>
      <c r="L255" s="29">
        <f>'Publication Table'!J257</f>
        <v>200</v>
      </c>
      <c r="M255" s="29">
        <f>'Publication Table'!K257</f>
        <v>191</v>
      </c>
      <c r="N255" s="29">
        <f>'Publication Table'!L257</f>
        <v>179</v>
      </c>
      <c r="O255" s="29">
        <f>'Publication Table'!M257</f>
        <v>121</v>
      </c>
      <c r="P255" s="29">
        <f>'Publication Table'!N257</f>
        <v>116</v>
      </c>
      <c r="Q255" s="29">
        <f>'Publication Table'!O257</f>
        <v>85</v>
      </c>
      <c r="R255" s="29">
        <f>'Publication Table'!P257</f>
        <v>113</v>
      </c>
      <c r="S255" s="29">
        <f>'Publication Table'!Q257</f>
        <v>102</v>
      </c>
      <c r="T255" s="29">
        <f>'Publication Table'!R257</f>
        <v>91</v>
      </c>
      <c r="U255" s="29">
        <f>'Publication Table'!S257</f>
        <v>123</v>
      </c>
      <c r="V255" s="29">
        <f>'Publication Table'!T257</f>
        <v>120</v>
      </c>
      <c r="W255" s="29">
        <f>'Publication Table'!U257</f>
        <v>99</v>
      </c>
      <c r="X255" s="29">
        <f>'Publication Table'!V257</f>
        <v>109</v>
      </c>
      <c r="Y255" s="29">
        <f>'Publication Table'!W257</f>
        <v>121</v>
      </c>
      <c r="Z255" s="29">
        <f>'Publication Table'!X257</f>
        <v>124</v>
      </c>
      <c r="AA255" s="29">
        <f>'Publication Table'!Y257</f>
        <v>110</v>
      </c>
      <c r="AB255" s="29">
        <f>'Publication Table'!Z257</f>
        <v>138</v>
      </c>
      <c r="AC255" s="29">
        <f>'Publication Table'!AA257</f>
        <v>101</v>
      </c>
    </row>
    <row r="256" spans="2:29" ht="15" hidden="1" customHeight="1" outlineLevel="2">
      <c r="B256" s="132" t="str">
        <f t="shared" si="29"/>
        <v>Caithness General HospitalPercent of total scheduled elective cancellations in theatre systems</v>
      </c>
      <c r="C256" s="135" t="str">
        <f t="shared" si="37"/>
        <v>Caithness General Hospital</v>
      </c>
      <c r="D256" s="165"/>
      <c r="E256" s="59" t="s">
        <v>117</v>
      </c>
      <c r="F256" s="60">
        <f>'Publication Table'!D258/'Publication Table (%)'!F$255</f>
        <v>9.1346153846153841E-2</v>
      </c>
      <c r="G256" s="60">
        <f>'Publication Table'!E258/'Publication Table (%)'!G$255</f>
        <v>7.5555555555555556E-2</v>
      </c>
      <c r="H256" s="60">
        <f>'Publication Table'!F258/'Publication Table (%)'!H$255</f>
        <v>0.10638297872340426</v>
      </c>
      <c r="I256" s="60">
        <f>'Publication Table'!G258/'Publication Table (%)'!I$255</f>
        <v>0.11797752808988764</v>
      </c>
      <c r="J256" s="155">
        <f>'Publication Table'!H258/'Publication Table (%)'!J$255</f>
        <v>0.1276595744680851</v>
      </c>
      <c r="K256" s="60">
        <f>'Publication Table'!I258/'Publication Table (%)'!K$255</f>
        <v>0.15441176470588236</v>
      </c>
      <c r="L256" s="60">
        <f>'Publication Table'!J258/'Publication Table (%)'!L$255</f>
        <v>0.13500000000000001</v>
      </c>
      <c r="M256" s="60">
        <f>'Publication Table'!K258/'Publication Table (%)'!M$255</f>
        <v>0.14136125654450263</v>
      </c>
      <c r="N256" s="60">
        <f>'Publication Table'!L258/'Publication Table (%)'!N$255</f>
        <v>8.3798882681564241E-2</v>
      </c>
      <c r="O256" s="60">
        <f>'Publication Table'!M258/'Publication Table (%)'!O$255</f>
        <v>0.19008264462809918</v>
      </c>
      <c r="P256" s="60">
        <f>'Publication Table'!N258/'Publication Table (%)'!P$255</f>
        <v>0.17241379310344829</v>
      </c>
      <c r="Q256" s="60">
        <f>'Publication Table'!O258/'Publication Table (%)'!Q$255</f>
        <v>0.18823529411764706</v>
      </c>
      <c r="R256" s="60">
        <f>'Publication Table'!P258/'Publication Table (%)'!R$255</f>
        <v>0.11504424778761062</v>
      </c>
      <c r="S256" s="60">
        <f>'Publication Table'!Q258/'Publication Table (%)'!S$255</f>
        <v>0.15686274509803921</v>
      </c>
      <c r="T256" s="60">
        <f>'Publication Table'!R258/'Publication Table (%)'!T$255</f>
        <v>0.15384615384615385</v>
      </c>
      <c r="U256" s="60">
        <f>'Publication Table'!S258/'Publication Table (%)'!U$255</f>
        <v>8.943089430894309E-2</v>
      </c>
      <c r="V256" s="60">
        <f>'Publication Table'!T258/'Publication Table (%)'!V$255</f>
        <v>0.125</v>
      </c>
      <c r="W256" s="60">
        <f>'Publication Table'!U258/'Publication Table (%)'!W$255</f>
        <v>0.26262626262626265</v>
      </c>
      <c r="X256" s="60">
        <f>'Publication Table'!V258/'Publication Table (%)'!X$255</f>
        <v>0.13761467889908258</v>
      </c>
      <c r="Y256" s="60">
        <f>'Publication Table'!W258/'Publication Table (%)'!Y$255</f>
        <v>0.19834710743801653</v>
      </c>
      <c r="Z256" s="60">
        <f>'Publication Table'!X258/'Publication Table (%)'!Z$255</f>
        <v>9.6774193548387094E-2</v>
      </c>
      <c r="AA256" s="60">
        <f>'Publication Table'!Y258/'Publication Table (%)'!AA$255</f>
        <v>0.16363636363636364</v>
      </c>
      <c r="AB256" s="60">
        <f>'Publication Table'!Z258/'Publication Table (%)'!AB$255</f>
        <v>0.10869565217391304</v>
      </c>
      <c r="AC256" s="60">
        <f>'Publication Table'!AA258/'Publication Table (%)'!AC$255</f>
        <v>0.17821782178217821</v>
      </c>
    </row>
    <row r="257" spans="2:29" ht="15" hidden="1" customHeight="1" outlineLevel="2">
      <c r="B257" s="132" t="str">
        <f t="shared" si="29"/>
        <v>Caithness General HospitalCancellation based on clinical reason by hospital %</v>
      </c>
      <c r="C257" s="135" t="str">
        <f t="shared" si="37"/>
        <v>Caithness General Hospital</v>
      </c>
      <c r="D257" s="165"/>
      <c r="E257" s="61" t="s">
        <v>118</v>
      </c>
      <c r="F257" s="60">
        <f>'Publication Table'!D259/'Publication Table (%)'!F$255</f>
        <v>3.8461538461538464E-2</v>
      </c>
      <c r="G257" s="60">
        <f>'Publication Table'!E259/'Publication Table (%)'!G$255</f>
        <v>1.7777777777777778E-2</v>
      </c>
      <c r="H257" s="60">
        <f>'Publication Table'!F259/'Publication Table (%)'!H$255</f>
        <v>4.6808510638297871E-2</v>
      </c>
      <c r="I257" s="60">
        <f>'Publication Table'!G259/'Publication Table (%)'!I$255</f>
        <v>2.247191011235955E-2</v>
      </c>
      <c r="J257" s="155">
        <f>'Publication Table'!H259/'Publication Table (%)'!J$255</f>
        <v>5.5319148936170209E-2</v>
      </c>
      <c r="K257" s="60">
        <f>'Publication Table'!I259/'Publication Table (%)'!K$255</f>
        <v>4.4117647058823532E-2</v>
      </c>
      <c r="L257" s="60">
        <f>'Publication Table'!J259/'Publication Table (%)'!L$255</f>
        <v>3.5000000000000003E-2</v>
      </c>
      <c r="M257" s="60">
        <f>'Publication Table'!K259/'Publication Table (%)'!M$255</f>
        <v>4.712041884816754E-2</v>
      </c>
      <c r="N257" s="60">
        <f>'Publication Table'!L259/'Publication Table (%)'!N$255</f>
        <v>3.3519553072625698E-2</v>
      </c>
      <c r="O257" s="60">
        <f>'Publication Table'!M259/'Publication Table (%)'!O$255</f>
        <v>0.12396694214876033</v>
      </c>
      <c r="P257" s="60">
        <f>'Publication Table'!N259/'Publication Table (%)'!P$255</f>
        <v>6.8965517241379309E-2</v>
      </c>
      <c r="Q257" s="60">
        <f>'Publication Table'!O259/'Publication Table (%)'!Q$255</f>
        <v>9.4117647058823528E-2</v>
      </c>
      <c r="R257" s="60">
        <f>'Publication Table'!P259/'Publication Table (%)'!R$255</f>
        <v>2.6548672566371681E-2</v>
      </c>
      <c r="S257" s="60">
        <f>'Publication Table'!Q259/'Publication Table (%)'!S$255</f>
        <v>5.8823529411764705E-2</v>
      </c>
      <c r="T257" s="60">
        <f>'Publication Table'!R259/'Publication Table (%)'!T$255</f>
        <v>3.2967032967032968E-2</v>
      </c>
      <c r="U257" s="60">
        <f>'Publication Table'!S259/'Publication Table (%)'!U$255</f>
        <v>1.6260162601626018E-2</v>
      </c>
      <c r="V257" s="60">
        <f>'Publication Table'!T259/'Publication Table (%)'!V$255</f>
        <v>3.3333333333333333E-2</v>
      </c>
      <c r="W257" s="60">
        <f>'Publication Table'!U259/'Publication Table (%)'!W$255</f>
        <v>8.0808080808080815E-2</v>
      </c>
      <c r="X257" s="60">
        <f>'Publication Table'!V259/'Publication Table (%)'!X$255</f>
        <v>4.5871559633027525E-2</v>
      </c>
      <c r="Y257" s="60">
        <f>'Publication Table'!W259/'Publication Table (%)'!Y$255</f>
        <v>0.10743801652892562</v>
      </c>
      <c r="Z257" s="60">
        <f>'Publication Table'!X259/'Publication Table (%)'!Z$255</f>
        <v>3.2258064516129031E-2</v>
      </c>
      <c r="AA257" s="60">
        <f>'Publication Table'!Y259/'Publication Table (%)'!AA$255</f>
        <v>8.1818181818181818E-2</v>
      </c>
      <c r="AB257" s="60">
        <f>'Publication Table'!Z259/'Publication Table (%)'!AB$255</f>
        <v>3.6231884057971016E-2</v>
      </c>
      <c r="AC257" s="60">
        <f>'Publication Table'!AA259/'Publication Table (%)'!AC$255</f>
        <v>0.10891089108910891</v>
      </c>
    </row>
    <row r="258" spans="2:29" ht="15" hidden="1" customHeight="1" outlineLevel="2">
      <c r="B258" s="132" t="str">
        <f t="shared" si="29"/>
        <v>Caithness General HospitalCancellation based on capacity or non-clinical reason by hospital %</v>
      </c>
      <c r="C258" s="135" t="str">
        <f t="shared" si="37"/>
        <v>Caithness General Hospital</v>
      </c>
      <c r="D258" s="165"/>
      <c r="E258" s="61" t="s">
        <v>119</v>
      </c>
      <c r="F258" s="60">
        <f>'Publication Table'!D260/'Publication Table (%)'!F$255</f>
        <v>4.807692307692308E-3</v>
      </c>
      <c r="G258" s="60">
        <f>'Publication Table'!E260/'Publication Table (%)'!G$255</f>
        <v>8.8888888888888889E-3</v>
      </c>
      <c r="H258" s="60">
        <f>'Publication Table'!F260/'Publication Table (%)'!H$255</f>
        <v>8.5106382978723406E-3</v>
      </c>
      <c r="I258" s="60">
        <f>'Publication Table'!G260/'Publication Table (%)'!I$255</f>
        <v>5.0561797752808987E-2</v>
      </c>
      <c r="J258" s="155">
        <f>'Publication Table'!H260/'Publication Table (%)'!J$255</f>
        <v>8.5106382978723406E-3</v>
      </c>
      <c r="K258" s="60">
        <f>'Publication Table'!I260/'Publication Table (%)'!K$255</f>
        <v>2.9411764705882353E-2</v>
      </c>
      <c r="L258" s="60">
        <f>'Publication Table'!J260/'Publication Table (%)'!L$255</f>
        <v>5.0000000000000001E-3</v>
      </c>
      <c r="M258" s="60">
        <f>'Publication Table'!K260/'Publication Table (%)'!M$255</f>
        <v>2.0942408376963352E-2</v>
      </c>
      <c r="N258" s="60">
        <f>'Publication Table'!L260/'Publication Table (%)'!N$255</f>
        <v>0</v>
      </c>
      <c r="O258" s="60">
        <f>'Publication Table'!M260/'Publication Table (%)'!O$255</f>
        <v>8.2644628099173556E-3</v>
      </c>
      <c r="P258" s="60">
        <f>'Publication Table'!N260/'Publication Table (%)'!P$255</f>
        <v>6.0344827586206899E-2</v>
      </c>
      <c r="Q258" s="60">
        <f>'Publication Table'!O260/'Publication Table (%)'!Q$255</f>
        <v>1.1764705882352941E-2</v>
      </c>
      <c r="R258" s="60">
        <f>'Publication Table'!P260/'Publication Table (%)'!R$255</f>
        <v>4.4247787610619468E-2</v>
      </c>
      <c r="S258" s="60">
        <f>'Publication Table'!Q260/'Publication Table (%)'!S$255</f>
        <v>2.9411764705882353E-2</v>
      </c>
      <c r="T258" s="60">
        <f>'Publication Table'!R260/'Publication Table (%)'!T$255</f>
        <v>7.6923076923076927E-2</v>
      </c>
      <c r="U258" s="60">
        <f>'Publication Table'!S260/'Publication Table (%)'!U$255</f>
        <v>4.065040650406504E-2</v>
      </c>
      <c r="V258" s="60">
        <f>'Publication Table'!T260/'Publication Table (%)'!V$255</f>
        <v>8.3333333333333332E-3</v>
      </c>
      <c r="W258" s="60">
        <f>'Publication Table'!U260/'Publication Table (%)'!W$255</f>
        <v>8.0808080808080815E-2</v>
      </c>
      <c r="X258" s="60">
        <f>'Publication Table'!V260/'Publication Table (%)'!X$255</f>
        <v>9.1743119266055051E-3</v>
      </c>
      <c r="Y258" s="60">
        <f>'Publication Table'!W260/'Publication Table (%)'!Y$255</f>
        <v>8.2644628099173556E-3</v>
      </c>
      <c r="Z258" s="60">
        <f>'Publication Table'!X260/'Publication Table (%)'!Z$255</f>
        <v>0</v>
      </c>
      <c r="AA258" s="60">
        <f>'Publication Table'!Y260/'Publication Table (%)'!AA$255</f>
        <v>3.6363636363636362E-2</v>
      </c>
      <c r="AB258" s="60">
        <f>'Publication Table'!Z260/'Publication Table (%)'!AB$255</f>
        <v>7.246376811594203E-3</v>
      </c>
      <c r="AC258" s="60">
        <f>'Publication Table'!AA260/'Publication Table (%)'!AC$255</f>
        <v>0</v>
      </c>
    </row>
    <row r="259" spans="2:29" ht="15" hidden="1" customHeight="1" outlineLevel="2">
      <c r="B259" s="132" t="str">
        <f t="shared" si="29"/>
        <v>Caithness General HospitalCancelled by Patient %</v>
      </c>
      <c r="C259" s="135" t="str">
        <f t="shared" si="37"/>
        <v>Caithness General Hospital</v>
      </c>
      <c r="D259" s="165"/>
      <c r="E259" s="61" t="s">
        <v>120</v>
      </c>
      <c r="F259" s="60">
        <f>'Publication Table'!D261/'Publication Table (%)'!F$255</f>
        <v>4.807692307692308E-2</v>
      </c>
      <c r="G259" s="60">
        <f>'Publication Table'!E261/'Publication Table (%)'!G$255</f>
        <v>4.8888888888888891E-2</v>
      </c>
      <c r="H259" s="60">
        <f>'Publication Table'!F261/'Publication Table (%)'!H$255</f>
        <v>5.106382978723404E-2</v>
      </c>
      <c r="I259" s="60">
        <f>'Publication Table'!G261/'Publication Table (%)'!I$255</f>
        <v>4.49438202247191E-2</v>
      </c>
      <c r="J259" s="155">
        <f>'Publication Table'!H261/'Publication Table (%)'!J$255</f>
        <v>6.3829787234042548E-2</v>
      </c>
      <c r="K259" s="60">
        <f>'Publication Table'!I261/'Publication Table (%)'!K$255</f>
        <v>8.0882352941176475E-2</v>
      </c>
      <c r="L259" s="60">
        <f>'Publication Table'!J261/'Publication Table (%)'!L$255</f>
        <v>9.5000000000000001E-2</v>
      </c>
      <c r="M259" s="60">
        <f>'Publication Table'!K261/'Publication Table (%)'!M$255</f>
        <v>7.3298429319371722E-2</v>
      </c>
      <c r="N259" s="60">
        <f>'Publication Table'!L261/'Publication Table (%)'!N$255</f>
        <v>5.027932960893855E-2</v>
      </c>
      <c r="O259" s="60">
        <f>'Publication Table'!M261/'Publication Table (%)'!O$255</f>
        <v>5.7851239669421489E-2</v>
      </c>
      <c r="P259" s="60">
        <f>'Publication Table'!N261/'Publication Table (%)'!P$255</f>
        <v>4.3103448275862072E-2</v>
      </c>
      <c r="Q259" s="60">
        <f>'Publication Table'!O261/'Publication Table (%)'!Q$255</f>
        <v>8.2352941176470587E-2</v>
      </c>
      <c r="R259" s="60">
        <f>'Publication Table'!P261/'Publication Table (%)'!R$255</f>
        <v>4.4247787610619468E-2</v>
      </c>
      <c r="S259" s="60">
        <f>'Publication Table'!Q261/'Publication Table (%)'!S$255</f>
        <v>6.8627450980392163E-2</v>
      </c>
      <c r="T259" s="60">
        <f>'Publication Table'!R261/'Publication Table (%)'!T$255</f>
        <v>4.3956043956043959E-2</v>
      </c>
      <c r="U259" s="60">
        <f>'Publication Table'!S261/'Publication Table (%)'!U$255</f>
        <v>3.2520325203252036E-2</v>
      </c>
      <c r="V259" s="60">
        <f>'Publication Table'!T261/'Publication Table (%)'!V$255</f>
        <v>8.3333333333333329E-2</v>
      </c>
      <c r="W259" s="60">
        <f>'Publication Table'!U261/'Publication Table (%)'!W$255</f>
        <v>0.10101010101010101</v>
      </c>
      <c r="X259" s="60">
        <f>'Publication Table'!V261/'Publication Table (%)'!X$255</f>
        <v>8.2568807339449546E-2</v>
      </c>
      <c r="Y259" s="60">
        <f>'Publication Table'!W261/'Publication Table (%)'!Y$255</f>
        <v>8.2644628099173556E-2</v>
      </c>
      <c r="Z259" s="60">
        <f>'Publication Table'!X261/'Publication Table (%)'!Z$255</f>
        <v>6.4516129032258063E-2</v>
      </c>
      <c r="AA259" s="60">
        <f>'Publication Table'!Y261/'Publication Table (%)'!AA$255</f>
        <v>4.5454545454545456E-2</v>
      </c>
      <c r="AB259" s="60">
        <f>'Publication Table'!Z261/'Publication Table (%)'!AB$255</f>
        <v>6.5217391304347824E-2</v>
      </c>
      <c r="AC259" s="60">
        <f>'Publication Table'!AA261/'Publication Table (%)'!AC$255</f>
        <v>6.9306930693069313E-2</v>
      </c>
    </row>
    <row r="260" spans="2:29" ht="15" hidden="1" customHeight="1" outlineLevel="2">
      <c r="B260" s="132" t="str">
        <f t="shared" si="29"/>
        <v>Caithness General HospitalOther reason %</v>
      </c>
      <c r="C260" s="135" t="str">
        <f t="shared" si="37"/>
        <v>Caithness General Hospital</v>
      </c>
      <c r="D260" s="165"/>
      <c r="E260" s="61" t="s">
        <v>121</v>
      </c>
      <c r="F260" s="60">
        <f>'Publication Table'!D262/'Publication Table (%)'!F$255</f>
        <v>0</v>
      </c>
      <c r="G260" s="60">
        <f>'Publication Table'!E262/'Publication Table (%)'!G$255</f>
        <v>0</v>
      </c>
      <c r="H260" s="60">
        <f>'Publication Table'!F262/'Publication Table (%)'!H$255</f>
        <v>0</v>
      </c>
      <c r="I260" s="60">
        <f>'Publication Table'!G262/'Publication Table (%)'!I$255</f>
        <v>0</v>
      </c>
      <c r="J260" s="155">
        <f>'Publication Table'!H262/'Publication Table (%)'!J$255</f>
        <v>0</v>
      </c>
      <c r="K260" s="60">
        <f>'Publication Table'!I262/'Publication Table (%)'!K$255</f>
        <v>0</v>
      </c>
      <c r="L260" s="60">
        <f>'Publication Table'!J262/'Publication Table (%)'!L$255</f>
        <v>0</v>
      </c>
      <c r="M260" s="60">
        <f>'Publication Table'!K262/'Publication Table (%)'!M$255</f>
        <v>0</v>
      </c>
      <c r="N260" s="60">
        <f>'Publication Table'!L262/'Publication Table (%)'!N$255</f>
        <v>0</v>
      </c>
      <c r="O260" s="60">
        <f>'Publication Table'!M262/'Publication Table (%)'!O$255</f>
        <v>0</v>
      </c>
      <c r="P260" s="60">
        <f>'Publication Table'!N262/'Publication Table (%)'!P$255</f>
        <v>0</v>
      </c>
      <c r="Q260" s="60">
        <f>'Publication Table'!O262/'Publication Table (%)'!Q$255</f>
        <v>0</v>
      </c>
      <c r="R260" s="60">
        <f>'Publication Table'!P262/'Publication Table (%)'!R$255</f>
        <v>0</v>
      </c>
      <c r="S260" s="60">
        <f>'Publication Table'!Q262/'Publication Table (%)'!S$255</f>
        <v>0</v>
      </c>
      <c r="T260" s="60">
        <f>'Publication Table'!R262/'Publication Table (%)'!T$255</f>
        <v>0</v>
      </c>
      <c r="U260" s="60">
        <f>'Publication Table'!S262/'Publication Table (%)'!U$255</f>
        <v>0</v>
      </c>
      <c r="V260" s="60">
        <f>'Publication Table'!T262/'Publication Table (%)'!V$255</f>
        <v>0</v>
      </c>
      <c r="W260" s="60">
        <f>'Publication Table'!U262/'Publication Table (%)'!W$255</f>
        <v>0</v>
      </c>
      <c r="X260" s="60">
        <f>'Publication Table'!V262/'Publication Table (%)'!X$255</f>
        <v>0</v>
      </c>
      <c r="Y260" s="60">
        <f>'Publication Table'!W262/'Publication Table (%)'!Y$255</f>
        <v>0</v>
      </c>
      <c r="Z260" s="60">
        <f>'Publication Table'!X262/'Publication Table (%)'!Z$255</f>
        <v>0</v>
      </c>
      <c r="AA260" s="60">
        <f>'Publication Table'!Y262/'Publication Table (%)'!AA$255</f>
        <v>0</v>
      </c>
      <c r="AB260" s="60">
        <f>'Publication Table'!Z262/'Publication Table (%)'!AB$255</f>
        <v>0</v>
      </c>
      <c r="AC260" s="60">
        <f>'Publication Table'!AA262/'Publication Table (%)'!AC$255</f>
        <v>0</v>
      </c>
    </row>
    <row r="261" spans="2:29" ht="15" hidden="1" customHeight="1" outlineLevel="1" collapsed="1">
      <c r="B261" s="132" t="str">
        <f t="shared" si="29"/>
        <v>Raigmore HospitalRaigmore Hospital</v>
      </c>
      <c r="C261" s="135" t="str">
        <f>E261</f>
        <v>Raigmore Hospital</v>
      </c>
      <c r="D261" s="165" t="s">
        <v>67</v>
      </c>
      <c r="E261" s="65" t="s">
        <v>68</v>
      </c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</row>
    <row r="262" spans="2:29" ht="15" hidden="1" customHeight="1" outlineLevel="2">
      <c r="B262" s="132" t="str">
        <f t="shared" si="29"/>
        <v>Raigmore HospitalTotal Number of scheduled elective operations in theatre system</v>
      </c>
      <c r="C262" s="135" t="str">
        <f t="shared" ref="C262:C267" si="38">C261</f>
        <v>Raigmore Hospital</v>
      </c>
      <c r="D262" s="165"/>
      <c r="E262" s="58" t="s">
        <v>3</v>
      </c>
      <c r="F262" s="29">
        <f>'Publication Table'!D264</f>
        <v>1018</v>
      </c>
      <c r="G262" s="29">
        <f>'Publication Table'!E264</f>
        <v>1004</v>
      </c>
      <c r="H262" s="29">
        <f>'Publication Table'!F264</f>
        <v>989</v>
      </c>
      <c r="I262" s="29">
        <f>'Publication Table'!G264</f>
        <v>915</v>
      </c>
      <c r="J262" s="154">
        <f>'Publication Table'!H264</f>
        <v>1035</v>
      </c>
      <c r="K262" s="29">
        <f>'Publication Table'!I264</f>
        <v>859</v>
      </c>
      <c r="L262" s="29">
        <f>'Publication Table'!J264</f>
        <v>881</v>
      </c>
      <c r="M262" s="29">
        <f>'Publication Table'!K264</f>
        <v>831</v>
      </c>
      <c r="N262" s="29">
        <f>'Publication Table'!L264</f>
        <v>875</v>
      </c>
      <c r="O262" s="29">
        <f>'Publication Table'!M264</f>
        <v>962</v>
      </c>
      <c r="P262" s="29">
        <f>'Publication Table'!N264</f>
        <v>957</v>
      </c>
      <c r="Q262" s="29">
        <f>'Publication Table'!O264</f>
        <v>930</v>
      </c>
      <c r="R262" s="29">
        <f>'Publication Table'!P264</f>
        <v>951</v>
      </c>
      <c r="S262" s="29">
        <f>'Publication Table'!Q264</f>
        <v>937</v>
      </c>
      <c r="T262" s="29">
        <f>'Publication Table'!R264</f>
        <v>764</v>
      </c>
      <c r="U262" s="29">
        <f>'Publication Table'!S264</f>
        <v>955</v>
      </c>
      <c r="V262" s="29">
        <f>'Publication Table'!T264</f>
        <v>966</v>
      </c>
      <c r="W262" s="29">
        <f>'Publication Table'!U264</f>
        <v>889</v>
      </c>
      <c r="X262" s="29">
        <f>'Publication Table'!V264</f>
        <v>1078</v>
      </c>
      <c r="Y262" s="29">
        <f>'Publication Table'!W264</f>
        <v>886</v>
      </c>
      <c r="Z262" s="29">
        <f>'Publication Table'!X264</f>
        <v>901</v>
      </c>
      <c r="AA262" s="29">
        <f>'Publication Table'!Y264</f>
        <v>888</v>
      </c>
      <c r="AB262" s="29">
        <f>'Publication Table'!Z264</f>
        <v>985</v>
      </c>
      <c r="AC262" s="29">
        <f>'Publication Table'!AA264</f>
        <v>796</v>
      </c>
    </row>
    <row r="263" spans="2:29" ht="15" hidden="1" customHeight="1" outlineLevel="2">
      <c r="B263" s="132" t="str">
        <f t="shared" si="29"/>
        <v>Raigmore HospitalPercent of total scheduled elective cancellations in theatre systems</v>
      </c>
      <c r="C263" s="135" t="str">
        <f t="shared" si="38"/>
        <v>Raigmore Hospital</v>
      </c>
      <c r="D263" s="165"/>
      <c r="E263" s="59" t="s">
        <v>117</v>
      </c>
      <c r="F263" s="60">
        <f>'Publication Table'!D265/'Publication Table (%)'!F$262</f>
        <v>0.17288801571709234</v>
      </c>
      <c r="G263" s="60">
        <f>'Publication Table'!E265/'Publication Table (%)'!G$262</f>
        <v>0.13047808764940239</v>
      </c>
      <c r="H263" s="60">
        <f>'Publication Table'!F265/'Publication Table (%)'!H$262</f>
        <v>0.12234580384226491</v>
      </c>
      <c r="I263" s="60">
        <f>'Publication Table'!G265/'Publication Table (%)'!I$262</f>
        <v>0.15956284153005465</v>
      </c>
      <c r="J263" s="155">
        <f>'Publication Table'!H265/'Publication Table (%)'!J$262</f>
        <v>0.1285024154589372</v>
      </c>
      <c r="K263" s="60">
        <f>'Publication Table'!I265/'Publication Table (%)'!K$262</f>
        <v>0.14435389988358557</v>
      </c>
      <c r="L263" s="60">
        <f>'Publication Table'!J265/'Publication Table (%)'!L$262</f>
        <v>0.1021566401816118</v>
      </c>
      <c r="M263" s="60">
        <f>'Publication Table'!K265/'Publication Table (%)'!M$262</f>
        <v>0.12876052948255115</v>
      </c>
      <c r="N263" s="60">
        <f>'Publication Table'!L265/'Publication Table (%)'!N$262</f>
        <v>0.17257142857142857</v>
      </c>
      <c r="O263" s="60">
        <f>'Publication Table'!M265/'Publication Table (%)'!O$262</f>
        <v>0.14241164241164242</v>
      </c>
      <c r="P263" s="60">
        <f>'Publication Table'!N265/'Publication Table (%)'!P$262</f>
        <v>0.11494252873563218</v>
      </c>
      <c r="Q263" s="60">
        <f>'Publication Table'!O265/'Publication Table (%)'!Q$262</f>
        <v>9.8924731182795697E-2</v>
      </c>
      <c r="R263" s="60">
        <f>'Publication Table'!P265/'Publication Table (%)'!R$262</f>
        <v>0.12723449001051526</v>
      </c>
      <c r="S263" s="60">
        <f>'Publication Table'!Q265/'Publication Table (%)'!S$262</f>
        <v>0.13020277481323372</v>
      </c>
      <c r="T263" s="60">
        <f>'Publication Table'!R265/'Publication Table (%)'!T$262</f>
        <v>0.11387434554973822</v>
      </c>
      <c r="U263" s="60">
        <f>'Publication Table'!S265/'Publication Table (%)'!U$262</f>
        <v>0.16858638743455498</v>
      </c>
      <c r="V263" s="60">
        <f>'Publication Table'!T265/'Publication Table (%)'!V$262</f>
        <v>0.14389233954451347</v>
      </c>
      <c r="W263" s="60">
        <f>'Publication Table'!U265/'Publication Table (%)'!W$262</f>
        <v>0.11136107986501688</v>
      </c>
      <c r="X263" s="60">
        <f>'Publication Table'!V265/'Publication Table (%)'!X$262</f>
        <v>0.13450834879406309</v>
      </c>
      <c r="Y263" s="60">
        <f>'Publication Table'!W265/'Publication Table (%)'!Y$262</f>
        <v>0.18961625282167044</v>
      </c>
      <c r="Z263" s="60">
        <f>'Publication Table'!X265/'Publication Table (%)'!Z$262</f>
        <v>0.11875693673695893</v>
      </c>
      <c r="AA263" s="60">
        <f>'Publication Table'!Y265/'Publication Table (%)'!AA$262</f>
        <v>0.13175675675675674</v>
      </c>
      <c r="AB263" s="60">
        <f>'Publication Table'!Z265/'Publication Table (%)'!AB$262</f>
        <v>0.16142131979695432</v>
      </c>
      <c r="AC263" s="60">
        <f>'Publication Table'!AA265/'Publication Table (%)'!AC$262</f>
        <v>0.12688442211055276</v>
      </c>
    </row>
    <row r="264" spans="2:29" ht="15" hidden="1" customHeight="1" outlineLevel="2">
      <c r="B264" s="132" t="str">
        <f t="shared" si="29"/>
        <v>Raigmore HospitalCancellation based on clinical reason by hospital %</v>
      </c>
      <c r="C264" s="135" t="str">
        <f t="shared" si="38"/>
        <v>Raigmore Hospital</v>
      </c>
      <c r="D264" s="165"/>
      <c r="E264" s="61" t="s">
        <v>118</v>
      </c>
      <c r="F264" s="60">
        <f>'Publication Table'!D266/'Publication Table (%)'!F$262</f>
        <v>3.4381139489194502E-2</v>
      </c>
      <c r="G264" s="60">
        <f>'Publication Table'!E266/'Publication Table (%)'!G$262</f>
        <v>2.4900398406374501E-2</v>
      </c>
      <c r="H264" s="60">
        <f>'Publication Table'!F266/'Publication Table (%)'!H$262</f>
        <v>3.6400404448938321E-2</v>
      </c>
      <c r="I264" s="60">
        <f>'Publication Table'!G266/'Publication Table (%)'!I$262</f>
        <v>3.4972677595628415E-2</v>
      </c>
      <c r="J264" s="155">
        <f>'Publication Table'!H266/'Publication Table (%)'!J$262</f>
        <v>4.5410628019323669E-2</v>
      </c>
      <c r="K264" s="60">
        <f>'Publication Table'!I266/'Publication Table (%)'!K$262</f>
        <v>3.7252619324796274E-2</v>
      </c>
      <c r="L264" s="60">
        <f>'Publication Table'!J266/'Publication Table (%)'!L$262</f>
        <v>2.6106696935300794E-2</v>
      </c>
      <c r="M264" s="60">
        <f>'Publication Table'!K266/'Publication Table (%)'!M$262</f>
        <v>2.5270758122743681E-2</v>
      </c>
      <c r="N264" s="60">
        <f>'Publication Table'!L266/'Publication Table (%)'!N$262</f>
        <v>4.5714285714285714E-2</v>
      </c>
      <c r="O264" s="60">
        <f>'Publication Table'!M266/'Publication Table (%)'!O$262</f>
        <v>3.4303534303534305E-2</v>
      </c>
      <c r="P264" s="60">
        <f>'Publication Table'!N266/'Publication Table (%)'!P$262</f>
        <v>2.9258098223615466E-2</v>
      </c>
      <c r="Q264" s="60">
        <f>'Publication Table'!O266/'Publication Table (%)'!Q$262</f>
        <v>2.6881720430107527E-2</v>
      </c>
      <c r="R264" s="60">
        <f>'Publication Table'!P266/'Publication Table (%)'!R$262</f>
        <v>3.1545741324921134E-2</v>
      </c>
      <c r="S264" s="60">
        <f>'Publication Table'!Q266/'Publication Table (%)'!S$262</f>
        <v>3.6286019210245463E-2</v>
      </c>
      <c r="T264" s="60">
        <f>'Publication Table'!R266/'Publication Table (%)'!T$262</f>
        <v>3.2722513089005235E-2</v>
      </c>
      <c r="U264" s="60">
        <f>'Publication Table'!S266/'Publication Table (%)'!U$262</f>
        <v>2.8272251308900525E-2</v>
      </c>
      <c r="V264" s="60">
        <f>'Publication Table'!T266/'Publication Table (%)'!V$262</f>
        <v>3.1055900621118012E-2</v>
      </c>
      <c r="W264" s="60">
        <f>'Publication Table'!U266/'Publication Table (%)'!W$262</f>
        <v>3.0371203599550055E-2</v>
      </c>
      <c r="X264" s="60">
        <f>'Publication Table'!V266/'Publication Table (%)'!X$262</f>
        <v>4.5454545454545456E-2</v>
      </c>
      <c r="Y264" s="60">
        <f>'Publication Table'!W266/'Publication Table (%)'!Y$262</f>
        <v>3.724604966139955E-2</v>
      </c>
      <c r="Z264" s="60">
        <f>'Publication Table'!X266/'Publication Table (%)'!Z$262</f>
        <v>2.6637069922308545E-2</v>
      </c>
      <c r="AA264" s="60">
        <f>'Publication Table'!Y266/'Publication Table (%)'!AA$262</f>
        <v>3.8288288288288286E-2</v>
      </c>
      <c r="AB264" s="60">
        <f>'Publication Table'!Z266/'Publication Table (%)'!AB$262</f>
        <v>4.060913705583756E-2</v>
      </c>
      <c r="AC264" s="60">
        <f>'Publication Table'!AA266/'Publication Table (%)'!AC$262</f>
        <v>2.8894472361809045E-2</v>
      </c>
    </row>
    <row r="265" spans="2:29" ht="15" hidden="1" customHeight="1" outlineLevel="2">
      <c r="B265" s="132" t="str">
        <f t="shared" ref="B265:B328" si="39">CONCATENATE(C265,E265)</f>
        <v>Raigmore HospitalCancellation based on capacity or non-clinical reason by hospital %</v>
      </c>
      <c r="C265" s="135" t="str">
        <f t="shared" si="38"/>
        <v>Raigmore Hospital</v>
      </c>
      <c r="D265" s="165"/>
      <c r="E265" s="61" t="s">
        <v>119</v>
      </c>
      <c r="F265" s="60">
        <f>'Publication Table'!D267/'Publication Table (%)'!F$262</f>
        <v>8.4479371316306479E-2</v>
      </c>
      <c r="G265" s="60">
        <f>'Publication Table'!E267/'Publication Table (%)'!G$262</f>
        <v>5.7768924302788842E-2</v>
      </c>
      <c r="H265" s="60">
        <f>'Publication Table'!F267/'Publication Table (%)'!H$262</f>
        <v>4.0444893832153689E-2</v>
      </c>
      <c r="I265" s="60">
        <f>'Publication Table'!G267/'Publication Table (%)'!I$262</f>
        <v>5.6830601092896178E-2</v>
      </c>
      <c r="J265" s="155">
        <f>'Publication Table'!H267/'Publication Table (%)'!J$262</f>
        <v>3.0917874396135265E-2</v>
      </c>
      <c r="K265" s="60">
        <f>'Publication Table'!I267/'Publication Table (%)'!K$262</f>
        <v>5.0058207217694994E-2</v>
      </c>
      <c r="L265" s="60">
        <f>'Publication Table'!J267/'Publication Table (%)'!L$262</f>
        <v>3.4052213393870601E-2</v>
      </c>
      <c r="M265" s="60">
        <f>'Publication Table'!K267/'Publication Table (%)'!M$262</f>
        <v>6.1371841155234655E-2</v>
      </c>
      <c r="N265" s="60">
        <f>'Publication Table'!L267/'Publication Table (%)'!N$262</f>
        <v>7.8857142857142862E-2</v>
      </c>
      <c r="O265" s="60">
        <f>'Publication Table'!M267/'Publication Table (%)'!O$262</f>
        <v>5.4054054054054057E-2</v>
      </c>
      <c r="P265" s="60">
        <f>'Publication Table'!N267/'Publication Table (%)'!P$262</f>
        <v>3.2392894461859979E-2</v>
      </c>
      <c r="Q265" s="60">
        <f>'Publication Table'!O267/'Publication Table (%)'!Q$262</f>
        <v>1.7204301075268817E-2</v>
      </c>
      <c r="R265" s="60">
        <f>'Publication Table'!P267/'Publication Table (%)'!R$262</f>
        <v>5.2576235541535225E-2</v>
      </c>
      <c r="S265" s="60">
        <f>'Publication Table'!Q267/'Publication Table (%)'!S$262</f>
        <v>3.9487726787620067E-2</v>
      </c>
      <c r="T265" s="60">
        <f>'Publication Table'!R267/'Publication Table (%)'!T$262</f>
        <v>1.9633507853403141E-2</v>
      </c>
      <c r="U265" s="60">
        <f>'Publication Table'!S267/'Publication Table (%)'!U$262</f>
        <v>0.10157068062827225</v>
      </c>
      <c r="V265" s="60">
        <f>'Publication Table'!T267/'Publication Table (%)'!V$262</f>
        <v>5.3830227743271224E-2</v>
      </c>
      <c r="W265" s="60">
        <f>'Publication Table'!U267/'Publication Table (%)'!W$262</f>
        <v>3.4870641169853771E-2</v>
      </c>
      <c r="X265" s="60">
        <f>'Publication Table'!V267/'Publication Table (%)'!X$262</f>
        <v>5.1020408163265307E-2</v>
      </c>
      <c r="Y265" s="60">
        <f>'Publication Table'!W267/'Publication Table (%)'!Y$262</f>
        <v>0.11173814898419865</v>
      </c>
      <c r="Z265" s="60">
        <f>'Publication Table'!X267/'Publication Table (%)'!Z$262</f>
        <v>4.9944506104328525E-2</v>
      </c>
      <c r="AA265" s="60">
        <f>'Publication Table'!Y267/'Publication Table (%)'!AA$262</f>
        <v>4.954954954954955E-2</v>
      </c>
      <c r="AB265" s="60">
        <f>'Publication Table'!Z267/'Publication Table (%)'!AB$262</f>
        <v>6.2944162436548226E-2</v>
      </c>
      <c r="AC265" s="60">
        <f>'Publication Table'!AA267/'Publication Table (%)'!AC$262</f>
        <v>5.0251256281407038E-2</v>
      </c>
    </row>
    <row r="266" spans="2:29" ht="15" hidden="1" customHeight="1" outlineLevel="2">
      <c r="B266" s="132" t="str">
        <f t="shared" si="39"/>
        <v>Raigmore HospitalCancelled by Patient %</v>
      </c>
      <c r="C266" s="135" t="str">
        <f t="shared" si="38"/>
        <v>Raigmore Hospital</v>
      </c>
      <c r="D266" s="165"/>
      <c r="E266" s="61" t="s">
        <v>120</v>
      </c>
      <c r="F266" s="60">
        <f>'Publication Table'!D268/'Publication Table (%)'!F$262</f>
        <v>5.4027504911591355E-2</v>
      </c>
      <c r="G266" s="60">
        <f>'Publication Table'!E268/'Publication Table (%)'!G$262</f>
        <v>4.7808764940239043E-2</v>
      </c>
      <c r="H266" s="60">
        <f>'Publication Table'!F268/'Publication Table (%)'!H$262</f>
        <v>4.5500505561172903E-2</v>
      </c>
      <c r="I266" s="60">
        <f>'Publication Table'!G268/'Publication Table (%)'!I$262</f>
        <v>6.7759562841530049E-2</v>
      </c>
      <c r="J266" s="155">
        <f>'Publication Table'!H268/'Publication Table (%)'!J$262</f>
        <v>5.2173913043478258E-2</v>
      </c>
      <c r="K266" s="60">
        <f>'Publication Table'!I268/'Publication Table (%)'!K$262</f>
        <v>5.7043073341094298E-2</v>
      </c>
      <c r="L266" s="60">
        <f>'Publication Table'!J268/'Publication Table (%)'!L$262</f>
        <v>4.1997729852440407E-2</v>
      </c>
      <c r="M266" s="60">
        <f>'Publication Table'!K268/'Publication Table (%)'!M$262</f>
        <v>4.0914560770156441E-2</v>
      </c>
      <c r="N266" s="60">
        <f>'Publication Table'!L268/'Publication Table (%)'!N$262</f>
        <v>4.5714285714285714E-2</v>
      </c>
      <c r="O266" s="60">
        <f>'Publication Table'!M268/'Publication Table (%)'!O$262</f>
        <v>5.4054054054054057E-2</v>
      </c>
      <c r="P266" s="60">
        <f>'Publication Table'!N268/'Publication Table (%)'!P$262</f>
        <v>5.329153605015674E-2</v>
      </c>
      <c r="Q266" s="60">
        <f>'Publication Table'!O268/'Publication Table (%)'!Q$262</f>
        <v>5.4838709677419356E-2</v>
      </c>
      <c r="R266" s="60">
        <f>'Publication Table'!P268/'Publication Table (%)'!R$262</f>
        <v>4.3112513144058888E-2</v>
      </c>
      <c r="S266" s="60">
        <f>'Publication Table'!Q268/'Publication Table (%)'!S$262</f>
        <v>5.4429028815368194E-2</v>
      </c>
      <c r="T266" s="60">
        <f>'Publication Table'!R268/'Publication Table (%)'!T$262</f>
        <v>6.1518324607329845E-2</v>
      </c>
      <c r="U266" s="60">
        <f>'Publication Table'!S268/'Publication Table (%)'!U$262</f>
        <v>3.8743455497382201E-2</v>
      </c>
      <c r="V266" s="60">
        <f>'Publication Table'!T268/'Publication Table (%)'!V$262</f>
        <v>5.7971014492753624E-2</v>
      </c>
      <c r="W266" s="60">
        <f>'Publication Table'!U268/'Publication Table (%)'!W$262</f>
        <v>4.6119235095613047E-2</v>
      </c>
      <c r="X266" s="60">
        <f>'Publication Table'!V268/'Publication Table (%)'!X$262</f>
        <v>3.8033395176252316E-2</v>
      </c>
      <c r="Y266" s="60">
        <f>'Publication Table'!W268/'Publication Table (%)'!Y$262</f>
        <v>4.0632054176072234E-2</v>
      </c>
      <c r="Z266" s="60">
        <f>'Publication Table'!X268/'Publication Table (%)'!Z$262</f>
        <v>4.1065482796892344E-2</v>
      </c>
      <c r="AA266" s="60">
        <f>'Publication Table'!Y268/'Publication Table (%)'!AA$262</f>
        <v>4.2792792792792793E-2</v>
      </c>
      <c r="AB266" s="60">
        <f>'Publication Table'!Z268/'Publication Table (%)'!AB$262</f>
        <v>5.7868020304568529E-2</v>
      </c>
      <c r="AC266" s="60">
        <f>'Publication Table'!AA268/'Publication Table (%)'!AC$262</f>
        <v>4.7738693467336682E-2</v>
      </c>
    </row>
    <row r="267" spans="2:29" ht="15" hidden="1" customHeight="1" outlineLevel="2">
      <c r="B267" s="132" t="str">
        <f t="shared" si="39"/>
        <v>Raigmore HospitalOther reason %</v>
      </c>
      <c r="C267" s="135" t="str">
        <f t="shared" si="38"/>
        <v>Raigmore Hospital</v>
      </c>
      <c r="D267" s="165"/>
      <c r="E267" s="61" t="s">
        <v>121</v>
      </c>
      <c r="F267" s="60">
        <f>'Publication Table'!D269/'Publication Table (%)'!F$262</f>
        <v>0</v>
      </c>
      <c r="G267" s="60">
        <f>'Publication Table'!E269/'Publication Table (%)'!G$262</f>
        <v>0</v>
      </c>
      <c r="H267" s="60">
        <f>'Publication Table'!F269/'Publication Table (%)'!H$262</f>
        <v>0</v>
      </c>
      <c r="I267" s="60">
        <f>'Publication Table'!G269/'Publication Table (%)'!I$262</f>
        <v>0</v>
      </c>
      <c r="J267" s="155">
        <f>'Publication Table'!H269/'Publication Table (%)'!J$262</f>
        <v>0</v>
      </c>
      <c r="K267" s="60">
        <f>'Publication Table'!I269/'Publication Table (%)'!K$262</f>
        <v>0</v>
      </c>
      <c r="L267" s="60">
        <f>'Publication Table'!J269/'Publication Table (%)'!L$262</f>
        <v>0</v>
      </c>
      <c r="M267" s="60">
        <f>'Publication Table'!K269/'Publication Table (%)'!M$262</f>
        <v>1.2033694344163659E-3</v>
      </c>
      <c r="N267" s="60">
        <f>'Publication Table'!L269/'Publication Table (%)'!N$262</f>
        <v>2.2857142857142859E-3</v>
      </c>
      <c r="O267" s="60">
        <f>'Publication Table'!M269/'Publication Table (%)'!O$262</f>
        <v>0</v>
      </c>
      <c r="P267" s="60">
        <f>'Publication Table'!N269/'Publication Table (%)'!P$262</f>
        <v>0</v>
      </c>
      <c r="Q267" s="60">
        <f>'Publication Table'!O269/'Publication Table (%)'!Q$262</f>
        <v>0</v>
      </c>
      <c r="R267" s="60">
        <f>'Publication Table'!P269/'Publication Table (%)'!R$262</f>
        <v>0</v>
      </c>
      <c r="S267" s="60">
        <f>'Publication Table'!Q269/'Publication Table (%)'!S$262</f>
        <v>0</v>
      </c>
      <c r="T267" s="60">
        <f>'Publication Table'!R269/'Publication Table (%)'!T$262</f>
        <v>0</v>
      </c>
      <c r="U267" s="60">
        <f>'Publication Table'!S269/'Publication Table (%)'!U$262</f>
        <v>0</v>
      </c>
      <c r="V267" s="60">
        <f>'Publication Table'!T269/'Publication Table (%)'!V$262</f>
        <v>1.0351966873706005E-3</v>
      </c>
      <c r="W267" s="60">
        <f>'Publication Table'!U269/'Publication Table (%)'!W$262</f>
        <v>0</v>
      </c>
      <c r="X267" s="60">
        <f>'Publication Table'!V269/'Publication Table (%)'!X$262</f>
        <v>0</v>
      </c>
      <c r="Y267" s="60">
        <f>'Publication Table'!W269/'Publication Table (%)'!Y$262</f>
        <v>0</v>
      </c>
      <c r="Z267" s="60">
        <f>'Publication Table'!X269/'Publication Table (%)'!Z$262</f>
        <v>1.1098779134295228E-3</v>
      </c>
      <c r="AA267" s="60">
        <f>'Publication Table'!Y269/'Publication Table (%)'!AA$262</f>
        <v>1.1261261261261261E-3</v>
      </c>
      <c r="AB267" s="60">
        <f>'Publication Table'!Z269/'Publication Table (%)'!AB$262</f>
        <v>0</v>
      </c>
      <c r="AC267" s="60">
        <f>'Publication Table'!AA269/'Publication Table (%)'!AC$262</f>
        <v>0</v>
      </c>
    </row>
    <row r="268" spans="2:29" ht="15" hidden="1" customHeight="1" outlineLevel="1" collapsed="1">
      <c r="B268" s="132" t="str">
        <f t="shared" si="39"/>
        <v>Belford HospitalBelford Hospital</v>
      </c>
      <c r="C268" s="135" t="str">
        <f>E268</f>
        <v>Belford Hospital</v>
      </c>
      <c r="D268" s="165" t="s">
        <v>69</v>
      </c>
      <c r="E268" s="65" t="s">
        <v>70</v>
      </c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</row>
    <row r="269" spans="2:29" ht="15" hidden="1" customHeight="1" outlineLevel="2">
      <c r="B269" s="132" t="str">
        <f t="shared" si="39"/>
        <v>Belford HospitalTotal Number of scheduled elective operations in theatre system</v>
      </c>
      <c r="C269" s="135" t="str">
        <f t="shared" ref="C269:C275" si="40">C268</f>
        <v>Belford Hospital</v>
      </c>
      <c r="D269" s="165"/>
      <c r="E269" s="58" t="s">
        <v>3</v>
      </c>
      <c r="F269" s="29">
        <f>'Publication Table'!D271</f>
        <v>140</v>
      </c>
      <c r="G269" s="29">
        <f>'Publication Table'!E271</f>
        <v>151</v>
      </c>
      <c r="H269" s="29">
        <f>'Publication Table'!F271</f>
        <v>153</v>
      </c>
      <c r="I269" s="29">
        <f>'Publication Table'!G271</f>
        <v>125</v>
      </c>
      <c r="J269" s="154">
        <f>'Publication Table'!H271</f>
        <v>138</v>
      </c>
      <c r="K269" s="29">
        <f>'Publication Table'!I271</f>
        <v>126</v>
      </c>
      <c r="L269" s="29">
        <f>'Publication Table'!J271</f>
        <v>109</v>
      </c>
      <c r="M269" s="29">
        <f>'Publication Table'!K271</f>
        <v>92</v>
      </c>
      <c r="N269" s="29">
        <f>'Publication Table'!L271</f>
        <v>85</v>
      </c>
      <c r="O269" s="29">
        <f>'Publication Table'!M271</f>
        <v>37</v>
      </c>
      <c r="P269" s="29">
        <f>'Publication Table'!N271</f>
        <v>37</v>
      </c>
      <c r="Q269" s="29">
        <f>'Publication Table'!O271</f>
        <v>34</v>
      </c>
      <c r="R269" s="29">
        <f>'Publication Table'!P271</f>
        <v>41</v>
      </c>
      <c r="S269" s="29">
        <f>'Publication Table'!Q271</f>
        <v>41</v>
      </c>
      <c r="T269" s="29">
        <f>'Publication Table'!R271</f>
        <v>36</v>
      </c>
      <c r="U269" s="29">
        <f>'Publication Table'!S271</f>
        <v>31</v>
      </c>
      <c r="V269" s="29">
        <f>'Publication Table'!T271</f>
        <v>41</v>
      </c>
      <c r="W269" s="29">
        <f>'Publication Table'!U271</f>
        <v>38</v>
      </c>
      <c r="X269" s="29">
        <f>'Publication Table'!V271</f>
        <v>40</v>
      </c>
      <c r="Y269" s="29">
        <f>'Publication Table'!W271</f>
        <v>30</v>
      </c>
      <c r="Z269" s="29">
        <f>'Publication Table'!X271</f>
        <v>37</v>
      </c>
      <c r="AA269" s="29">
        <f>'Publication Table'!Y271</f>
        <v>37</v>
      </c>
      <c r="AB269" s="29">
        <f>'Publication Table'!Z271</f>
        <v>36</v>
      </c>
      <c r="AC269" s="29">
        <f>'Publication Table'!AA271</f>
        <v>32</v>
      </c>
    </row>
    <row r="270" spans="2:29" ht="15" hidden="1" customHeight="1" outlineLevel="2">
      <c r="B270" s="132" t="str">
        <f t="shared" si="39"/>
        <v>Belford HospitalPercent of total scheduled elective cancellations in theatre systems</v>
      </c>
      <c r="C270" s="135" t="str">
        <f t="shared" si="40"/>
        <v>Belford Hospital</v>
      </c>
      <c r="D270" s="165"/>
      <c r="E270" s="59" t="s">
        <v>117</v>
      </c>
      <c r="F270" s="60">
        <f>'Publication Table'!D272/'Publication Table (%)'!F$269</f>
        <v>0.15</v>
      </c>
      <c r="G270" s="60">
        <f>'Publication Table'!E272/'Publication Table (%)'!G$269</f>
        <v>0.13907284768211919</v>
      </c>
      <c r="H270" s="60">
        <f>'Publication Table'!F272/'Publication Table (%)'!H$269</f>
        <v>0.13071895424836602</v>
      </c>
      <c r="I270" s="60">
        <f>'Publication Table'!G272/'Publication Table (%)'!I$269</f>
        <v>0.184</v>
      </c>
      <c r="J270" s="155">
        <f>'Publication Table'!H272/'Publication Table (%)'!J$269</f>
        <v>0.13043478260869565</v>
      </c>
      <c r="K270" s="60">
        <f>'Publication Table'!I272/'Publication Table (%)'!K$269</f>
        <v>0.17460317460317459</v>
      </c>
      <c r="L270" s="60">
        <f>'Publication Table'!J272/'Publication Table (%)'!L$269</f>
        <v>0.21100917431192662</v>
      </c>
      <c r="M270" s="60">
        <f>'Publication Table'!K272/'Publication Table (%)'!M$269</f>
        <v>0.18478260869565216</v>
      </c>
      <c r="N270" s="60">
        <f>'Publication Table'!L272/'Publication Table (%)'!N$269</f>
        <v>0.14117647058823529</v>
      </c>
      <c r="O270" s="60">
        <f>'Publication Table'!M272/'Publication Table (%)'!O$269</f>
        <v>0.21621621621621623</v>
      </c>
      <c r="P270" s="60">
        <f>'Publication Table'!N272/'Publication Table (%)'!P$269</f>
        <v>8.1081081081081086E-2</v>
      </c>
      <c r="Q270" s="60">
        <f>'Publication Table'!O272/'Publication Table (%)'!Q$269</f>
        <v>0.11764705882352941</v>
      </c>
      <c r="R270" s="60">
        <f>'Publication Table'!P272/'Publication Table (%)'!R$269</f>
        <v>0.12195121951219512</v>
      </c>
      <c r="S270" s="60">
        <f>'Publication Table'!Q272/'Publication Table (%)'!S$269</f>
        <v>0.17073170731707318</v>
      </c>
      <c r="T270" s="60">
        <f>'Publication Table'!R272/'Publication Table (%)'!T$269</f>
        <v>8.3333333333333329E-2</v>
      </c>
      <c r="U270" s="60">
        <f>'Publication Table'!S272/'Publication Table (%)'!U$269</f>
        <v>6.4516129032258063E-2</v>
      </c>
      <c r="V270" s="60">
        <f>'Publication Table'!T272/'Publication Table (%)'!V$269</f>
        <v>0.29268292682926828</v>
      </c>
      <c r="W270" s="60">
        <f>'Publication Table'!U272/'Publication Table (%)'!W$269</f>
        <v>0.31578947368421051</v>
      </c>
      <c r="X270" s="60">
        <f>'Publication Table'!V272/'Publication Table (%)'!X$269</f>
        <v>0.1</v>
      </c>
      <c r="Y270" s="60">
        <f>'Publication Table'!W272/'Publication Table (%)'!Y$269</f>
        <v>0.2</v>
      </c>
      <c r="Z270" s="60">
        <f>'Publication Table'!X272/'Publication Table (%)'!Z$269</f>
        <v>0.35135135135135137</v>
      </c>
      <c r="AA270" s="60">
        <f>'Publication Table'!Y272/'Publication Table (%)'!AA$269</f>
        <v>0.1891891891891892</v>
      </c>
      <c r="AB270" s="60">
        <f>'Publication Table'!Z272/'Publication Table (%)'!AB$269</f>
        <v>0.25</v>
      </c>
      <c r="AC270" s="60">
        <f>'Publication Table'!AA272/'Publication Table (%)'!AC$269</f>
        <v>0.21875</v>
      </c>
    </row>
    <row r="271" spans="2:29" ht="15" hidden="1" customHeight="1" outlineLevel="2">
      <c r="B271" s="132" t="str">
        <f t="shared" si="39"/>
        <v>Belford HospitalCancellation based on clinical reason by hospital %</v>
      </c>
      <c r="C271" s="135" t="str">
        <f t="shared" si="40"/>
        <v>Belford Hospital</v>
      </c>
      <c r="D271" s="165"/>
      <c r="E271" s="61" t="s">
        <v>118</v>
      </c>
      <c r="F271" s="60">
        <f>'Publication Table'!D273/'Publication Table (%)'!F$269</f>
        <v>3.5714285714285712E-2</v>
      </c>
      <c r="G271" s="60">
        <f>'Publication Table'!E273/'Publication Table (%)'!G$269</f>
        <v>5.2980132450331126E-2</v>
      </c>
      <c r="H271" s="60">
        <f>'Publication Table'!F273/'Publication Table (%)'!H$269</f>
        <v>5.2287581699346407E-2</v>
      </c>
      <c r="I271" s="60">
        <f>'Publication Table'!G273/'Publication Table (%)'!I$269</f>
        <v>7.1999999999999995E-2</v>
      </c>
      <c r="J271" s="155">
        <f>'Publication Table'!H273/'Publication Table (%)'!J$269</f>
        <v>2.1739130434782608E-2</v>
      </c>
      <c r="K271" s="60">
        <f>'Publication Table'!I273/'Publication Table (%)'!K$269</f>
        <v>8.7301587301587297E-2</v>
      </c>
      <c r="L271" s="60">
        <f>'Publication Table'!J273/'Publication Table (%)'!L$269</f>
        <v>9.1743119266055051E-2</v>
      </c>
      <c r="M271" s="60">
        <f>'Publication Table'!K273/'Publication Table (%)'!M$269</f>
        <v>3.2608695652173912E-2</v>
      </c>
      <c r="N271" s="60">
        <f>'Publication Table'!L273/'Publication Table (%)'!N$269</f>
        <v>5.8823529411764705E-2</v>
      </c>
      <c r="O271" s="60">
        <f>'Publication Table'!M273/'Publication Table (%)'!O$269</f>
        <v>8.1081081081081086E-2</v>
      </c>
      <c r="P271" s="60">
        <f>'Publication Table'!N273/'Publication Table (%)'!P$269</f>
        <v>5.4054054054054057E-2</v>
      </c>
      <c r="Q271" s="60">
        <f>'Publication Table'!O273/'Publication Table (%)'!Q$269</f>
        <v>2.9411764705882353E-2</v>
      </c>
      <c r="R271" s="60">
        <f>'Publication Table'!P273/'Publication Table (%)'!R$269</f>
        <v>4.878048780487805E-2</v>
      </c>
      <c r="S271" s="60">
        <f>'Publication Table'!Q273/'Publication Table (%)'!S$269</f>
        <v>9.7560975609756101E-2</v>
      </c>
      <c r="T271" s="60">
        <f>'Publication Table'!R273/'Publication Table (%)'!T$269</f>
        <v>2.7777777777777776E-2</v>
      </c>
      <c r="U271" s="60">
        <f>'Publication Table'!S273/'Publication Table (%)'!U$269</f>
        <v>0</v>
      </c>
      <c r="V271" s="60">
        <f>'Publication Table'!T273/'Publication Table (%)'!V$269</f>
        <v>4.878048780487805E-2</v>
      </c>
      <c r="W271" s="60">
        <f>'Publication Table'!U273/'Publication Table (%)'!W$269</f>
        <v>0.15789473684210525</v>
      </c>
      <c r="X271" s="60">
        <f>'Publication Table'!V273/'Publication Table (%)'!X$269</f>
        <v>2.5000000000000001E-2</v>
      </c>
      <c r="Y271" s="60">
        <f>'Publication Table'!W273/'Publication Table (%)'!Y$269</f>
        <v>3.3333333333333333E-2</v>
      </c>
      <c r="Z271" s="60">
        <f>'Publication Table'!X273/'Publication Table (%)'!Z$269</f>
        <v>0.24324324324324326</v>
      </c>
      <c r="AA271" s="60">
        <f>'Publication Table'!Y273/'Publication Table (%)'!AA$269</f>
        <v>8.1081081081081086E-2</v>
      </c>
      <c r="AB271" s="60">
        <f>'Publication Table'!Z273/'Publication Table (%)'!AB$269</f>
        <v>0.1111111111111111</v>
      </c>
      <c r="AC271" s="60">
        <f>'Publication Table'!AA273/'Publication Table (%)'!AC$269</f>
        <v>3.125E-2</v>
      </c>
    </row>
    <row r="272" spans="2:29" ht="15" hidden="1" customHeight="1" outlineLevel="2">
      <c r="B272" s="132" t="str">
        <f t="shared" si="39"/>
        <v>Belford HospitalCancellation based on capacity or non-clinical reason by hospital %</v>
      </c>
      <c r="C272" s="135" t="str">
        <f t="shared" si="40"/>
        <v>Belford Hospital</v>
      </c>
      <c r="D272" s="165"/>
      <c r="E272" s="61" t="s">
        <v>119</v>
      </c>
      <c r="F272" s="60">
        <f>'Publication Table'!D274/'Publication Table (%)'!F$269</f>
        <v>2.1428571428571429E-2</v>
      </c>
      <c r="G272" s="60">
        <f>'Publication Table'!E274/'Publication Table (%)'!G$269</f>
        <v>0</v>
      </c>
      <c r="H272" s="60">
        <f>'Publication Table'!F274/'Publication Table (%)'!H$269</f>
        <v>0</v>
      </c>
      <c r="I272" s="60">
        <f>'Publication Table'!G274/'Publication Table (%)'!I$269</f>
        <v>0</v>
      </c>
      <c r="J272" s="155">
        <f>'Publication Table'!H274/'Publication Table (%)'!J$269</f>
        <v>0</v>
      </c>
      <c r="K272" s="60">
        <f>'Publication Table'!I274/'Publication Table (%)'!K$269</f>
        <v>7.9365079365079361E-3</v>
      </c>
      <c r="L272" s="60">
        <f>'Publication Table'!J274/'Publication Table (%)'!L$269</f>
        <v>0</v>
      </c>
      <c r="M272" s="60">
        <f>'Publication Table'!K274/'Publication Table (%)'!M$269</f>
        <v>7.6086956521739135E-2</v>
      </c>
      <c r="N272" s="60">
        <f>'Publication Table'!L274/'Publication Table (%)'!N$269</f>
        <v>4.7058823529411764E-2</v>
      </c>
      <c r="O272" s="60">
        <f>'Publication Table'!M274/'Publication Table (%)'!O$269</f>
        <v>0</v>
      </c>
      <c r="P272" s="60">
        <f>'Publication Table'!N274/'Publication Table (%)'!P$269</f>
        <v>0</v>
      </c>
      <c r="Q272" s="60">
        <f>'Publication Table'!O274/'Publication Table (%)'!Q$269</f>
        <v>2.9411764705882353E-2</v>
      </c>
      <c r="R272" s="60">
        <f>'Publication Table'!P274/'Publication Table (%)'!R$269</f>
        <v>0</v>
      </c>
      <c r="S272" s="60">
        <f>'Publication Table'!Q274/'Publication Table (%)'!S$269</f>
        <v>0</v>
      </c>
      <c r="T272" s="60">
        <f>'Publication Table'!R274/'Publication Table (%)'!T$269</f>
        <v>0</v>
      </c>
      <c r="U272" s="60">
        <f>'Publication Table'!S274/'Publication Table (%)'!U$269</f>
        <v>0</v>
      </c>
      <c r="V272" s="60">
        <f>'Publication Table'!T274/'Publication Table (%)'!V$269</f>
        <v>0</v>
      </c>
      <c r="W272" s="60">
        <f>'Publication Table'!U274/'Publication Table (%)'!W$269</f>
        <v>0</v>
      </c>
      <c r="X272" s="60">
        <f>'Publication Table'!V274/'Publication Table (%)'!X$269</f>
        <v>0</v>
      </c>
      <c r="Y272" s="60">
        <f>'Publication Table'!W274/'Publication Table (%)'!Y$269</f>
        <v>0</v>
      </c>
      <c r="Z272" s="60">
        <f>'Publication Table'!X274/'Publication Table (%)'!Z$269</f>
        <v>0</v>
      </c>
      <c r="AA272" s="60">
        <f>'Publication Table'!Y274/'Publication Table (%)'!AA$269</f>
        <v>0</v>
      </c>
      <c r="AB272" s="60">
        <f>'Publication Table'!Z274/'Publication Table (%)'!AB$269</f>
        <v>2.7777777777777776E-2</v>
      </c>
      <c r="AC272" s="60">
        <f>'Publication Table'!AA274/'Publication Table (%)'!AC$269</f>
        <v>0</v>
      </c>
    </row>
    <row r="273" spans="2:29" ht="15" hidden="1" customHeight="1" outlineLevel="2">
      <c r="B273" s="132" t="str">
        <f t="shared" si="39"/>
        <v>Belford HospitalCancelled by Patient %</v>
      </c>
      <c r="C273" s="135" t="str">
        <f t="shared" si="40"/>
        <v>Belford Hospital</v>
      </c>
      <c r="D273" s="165"/>
      <c r="E273" s="61" t="s">
        <v>120</v>
      </c>
      <c r="F273" s="60">
        <f>'Publication Table'!D275/'Publication Table (%)'!F$269</f>
        <v>9.285714285714286E-2</v>
      </c>
      <c r="G273" s="60">
        <f>'Publication Table'!E275/'Publication Table (%)'!G$269</f>
        <v>8.6092715231788075E-2</v>
      </c>
      <c r="H273" s="60">
        <f>'Publication Table'!F275/'Publication Table (%)'!H$269</f>
        <v>7.8431372549019607E-2</v>
      </c>
      <c r="I273" s="60">
        <f>'Publication Table'!G275/'Publication Table (%)'!I$269</f>
        <v>0.112</v>
      </c>
      <c r="J273" s="155">
        <f>'Publication Table'!H275/'Publication Table (%)'!J$269</f>
        <v>0.10869565217391304</v>
      </c>
      <c r="K273" s="60">
        <f>'Publication Table'!I275/'Publication Table (%)'!K$269</f>
        <v>7.9365079365079361E-2</v>
      </c>
      <c r="L273" s="60">
        <f>'Publication Table'!J275/'Publication Table (%)'!L$269</f>
        <v>0.11926605504587157</v>
      </c>
      <c r="M273" s="60">
        <f>'Publication Table'!K275/'Publication Table (%)'!M$269</f>
        <v>7.6086956521739135E-2</v>
      </c>
      <c r="N273" s="60">
        <f>'Publication Table'!L275/'Publication Table (%)'!N$269</f>
        <v>3.5294117647058823E-2</v>
      </c>
      <c r="O273" s="60">
        <f>'Publication Table'!M275/'Publication Table (%)'!O$269</f>
        <v>0.13513513513513514</v>
      </c>
      <c r="P273" s="60">
        <f>'Publication Table'!N275/'Publication Table (%)'!P$269</f>
        <v>2.7027027027027029E-2</v>
      </c>
      <c r="Q273" s="60">
        <f>'Publication Table'!O275/'Publication Table (%)'!Q$269</f>
        <v>5.8823529411764705E-2</v>
      </c>
      <c r="R273" s="60">
        <f>'Publication Table'!P275/'Publication Table (%)'!R$269</f>
        <v>7.3170731707317069E-2</v>
      </c>
      <c r="S273" s="60">
        <f>'Publication Table'!Q275/'Publication Table (%)'!S$269</f>
        <v>7.3170731707317069E-2</v>
      </c>
      <c r="T273" s="60">
        <f>'Publication Table'!R275/'Publication Table (%)'!T$269</f>
        <v>5.5555555555555552E-2</v>
      </c>
      <c r="U273" s="60">
        <f>'Publication Table'!S275/'Publication Table (%)'!U$269</f>
        <v>6.4516129032258063E-2</v>
      </c>
      <c r="V273" s="60">
        <f>'Publication Table'!T275/'Publication Table (%)'!V$269</f>
        <v>0.24390243902439024</v>
      </c>
      <c r="W273" s="60">
        <f>'Publication Table'!U275/'Publication Table (%)'!W$269</f>
        <v>0.15789473684210525</v>
      </c>
      <c r="X273" s="60">
        <f>'Publication Table'!V275/'Publication Table (%)'!X$269</f>
        <v>7.4999999999999997E-2</v>
      </c>
      <c r="Y273" s="60">
        <f>'Publication Table'!W275/'Publication Table (%)'!Y$269</f>
        <v>0.16666666666666666</v>
      </c>
      <c r="Z273" s="60">
        <f>'Publication Table'!X275/'Publication Table (%)'!Z$269</f>
        <v>0.10810810810810811</v>
      </c>
      <c r="AA273" s="60">
        <f>'Publication Table'!Y275/'Publication Table (%)'!AA$269</f>
        <v>0.10810810810810811</v>
      </c>
      <c r="AB273" s="60">
        <f>'Publication Table'!Z275/'Publication Table (%)'!AB$269</f>
        <v>0.1111111111111111</v>
      </c>
      <c r="AC273" s="60">
        <f>'Publication Table'!AA275/'Publication Table (%)'!AC$269</f>
        <v>0.1875</v>
      </c>
    </row>
    <row r="274" spans="2:29" ht="15" hidden="1" customHeight="1" outlineLevel="2">
      <c r="B274" s="132" t="str">
        <f t="shared" si="39"/>
        <v>Belford HospitalOther reason %</v>
      </c>
      <c r="C274" s="135" t="str">
        <f t="shared" si="40"/>
        <v>Belford Hospital</v>
      </c>
      <c r="D274" s="165"/>
      <c r="E274" s="61" t="s">
        <v>121</v>
      </c>
      <c r="F274" s="60">
        <f>'Publication Table'!D276/'Publication Table (%)'!F$269</f>
        <v>0</v>
      </c>
      <c r="G274" s="60">
        <f>'Publication Table'!E276/'Publication Table (%)'!G$269</f>
        <v>0</v>
      </c>
      <c r="H274" s="60">
        <f>'Publication Table'!F276/'Publication Table (%)'!H$269</f>
        <v>0</v>
      </c>
      <c r="I274" s="60">
        <f>'Publication Table'!G276/'Publication Table (%)'!I$269</f>
        <v>0</v>
      </c>
      <c r="J274" s="155">
        <f>'Publication Table'!H276/'Publication Table (%)'!J$269</f>
        <v>0</v>
      </c>
      <c r="K274" s="60">
        <f>'Publication Table'!I276/'Publication Table (%)'!K$269</f>
        <v>0</v>
      </c>
      <c r="L274" s="60">
        <f>'Publication Table'!J276/'Publication Table (%)'!L$269</f>
        <v>0</v>
      </c>
      <c r="M274" s="60">
        <f>'Publication Table'!K276/'Publication Table (%)'!M$269</f>
        <v>0</v>
      </c>
      <c r="N274" s="60">
        <f>'Publication Table'!L276/'Publication Table (%)'!N$269</f>
        <v>0</v>
      </c>
      <c r="O274" s="60">
        <f>'Publication Table'!M276/'Publication Table (%)'!O$269</f>
        <v>0</v>
      </c>
      <c r="P274" s="60">
        <f>'Publication Table'!N276/'Publication Table (%)'!P$269</f>
        <v>0</v>
      </c>
      <c r="Q274" s="60">
        <f>'Publication Table'!O276/'Publication Table (%)'!Q$269</f>
        <v>0</v>
      </c>
      <c r="R274" s="60">
        <f>'Publication Table'!P276/'Publication Table (%)'!R$269</f>
        <v>0</v>
      </c>
      <c r="S274" s="60">
        <f>'Publication Table'!Q276/'Publication Table (%)'!S$269</f>
        <v>0</v>
      </c>
      <c r="T274" s="60">
        <f>'Publication Table'!R276/'Publication Table (%)'!T$269</f>
        <v>0</v>
      </c>
      <c r="U274" s="60">
        <f>'Publication Table'!S276/'Publication Table (%)'!U$269</f>
        <v>0</v>
      </c>
      <c r="V274" s="60">
        <f>'Publication Table'!T276/'Publication Table (%)'!V$269</f>
        <v>0</v>
      </c>
      <c r="W274" s="60">
        <f>'Publication Table'!U276/'Publication Table (%)'!W$269</f>
        <v>0</v>
      </c>
      <c r="X274" s="60">
        <f>'Publication Table'!V276/'Publication Table (%)'!X$269</f>
        <v>0</v>
      </c>
      <c r="Y274" s="60">
        <f>'Publication Table'!W276/'Publication Table (%)'!Y$269</f>
        <v>0</v>
      </c>
      <c r="Z274" s="60">
        <f>'Publication Table'!X276/'Publication Table (%)'!Z$269</f>
        <v>0</v>
      </c>
      <c r="AA274" s="60">
        <f>'Publication Table'!Y276/'Publication Table (%)'!AA$269</f>
        <v>0</v>
      </c>
      <c r="AB274" s="60">
        <f>'Publication Table'!Z276/'Publication Table (%)'!AB$269</f>
        <v>0</v>
      </c>
      <c r="AC274" s="60">
        <f>'Publication Table'!AA276/'Publication Table (%)'!AC$269</f>
        <v>0</v>
      </c>
    </row>
    <row r="275" spans="2:29" ht="15" customHeight="1">
      <c r="B275" s="132" t="str">
        <f t="shared" si="39"/>
        <v>Belford Hospital</v>
      </c>
      <c r="C275" s="135" t="str">
        <f t="shared" si="40"/>
        <v>Belford Hospital</v>
      </c>
      <c r="D275" s="165"/>
      <c r="E275" s="69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</row>
    <row r="276" spans="2:29" ht="15" customHeight="1">
      <c r="B276" s="132" t="str">
        <f t="shared" si="39"/>
        <v>NHS LanarkshireNHS Lanarkshire</v>
      </c>
      <c r="C276" s="135" t="str">
        <f>E276</f>
        <v>NHS Lanarkshire</v>
      </c>
      <c r="D276" s="165"/>
      <c r="E276" s="64" t="s">
        <v>130</v>
      </c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</row>
    <row r="277" spans="2:29" ht="15" customHeight="1">
      <c r="B277" s="132" t="str">
        <f t="shared" si="39"/>
        <v>NHS LanarkshireTotal Number of scheduled elective operations in theatre system</v>
      </c>
      <c r="C277" s="135" t="str">
        <f t="shared" ref="C277:C283" si="41">C276</f>
        <v>NHS Lanarkshire</v>
      </c>
      <c r="D277" s="165"/>
      <c r="E277" s="58" t="s">
        <v>3</v>
      </c>
      <c r="F277" s="16">
        <f>'Publication Table'!D279</f>
        <v>2419</v>
      </c>
      <c r="G277" s="16">
        <f>'Publication Table'!E279</f>
        <v>2486</v>
      </c>
      <c r="H277" s="16">
        <f>'Publication Table'!F279</f>
        <v>2302</v>
      </c>
      <c r="I277" s="16">
        <f>'Publication Table'!G279</f>
        <v>2465</v>
      </c>
      <c r="J277" s="16">
        <f>'Publication Table'!H279</f>
        <v>2414</v>
      </c>
      <c r="K277" s="16">
        <f>'Publication Table'!I279</f>
        <v>2523</v>
      </c>
      <c r="L277" s="16">
        <f>'Publication Table'!J279</f>
        <v>2503</v>
      </c>
      <c r="M277" s="16">
        <f>'Publication Table'!K279</f>
        <v>2494</v>
      </c>
      <c r="N277" s="16">
        <f>'Publication Table'!L279</f>
        <v>2500</v>
      </c>
      <c r="O277" s="16">
        <f>'Publication Table'!M279</f>
        <v>2466</v>
      </c>
      <c r="P277" s="16">
        <f>'Publication Table'!N279</f>
        <v>2542</v>
      </c>
      <c r="Q277" s="16">
        <f>'Publication Table'!O279</f>
        <v>2628</v>
      </c>
      <c r="R277" s="16">
        <f>'Publication Table'!P279</f>
        <v>2635</v>
      </c>
      <c r="S277" s="16">
        <f>'Publication Table'!Q279</f>
        <v>2493</v>
      </c>
      <c r="T277" s="16">
        <f>'Publication Table'!R279</f>
        <v>2030</v>
      </c>
      <c r="U277" s="16">
        <f>'Publication Table'!S279</f>
        <v>2574</v>
      </c>
      <c r="V277" s="16">
        <f>'Publication Table'!T279</f>
        <v>2491</v>
      </c>
      <c r="W277" s="16">
        <f>'Publication Table'!U279</f>
        <v>2577</v>
      </c>
      <c r="X277" s="16">
        <f>'Publication Table'!V279</f>
        <v>2578</v>
      </c>
      <c r="Y277" s="16">
        <f>'Publication Table'!W279</f>
        <v>2345</v>
      </c>
      <c r="Z277" s="16">
        <f>'Publication Table'!X279</f>
        <v>2414</v>
      </c>
      <c r="AA277" s="16">
        <f>'Publication Table'!Y279</f>
        <v>2427</v>
      </c>
      <c r="AB277" s="16">
        <f>'Publication Table'!Z279</f>
        <v>2838</v>
      </c>
      <c r="AC277" s="16">
        <f>'Publication Table'!AA279</f>
        <v>2072</v>
      </c>
    </row>
    <row r="278" spans="2:29" ht="15" customHeight="1">
      <c r="B278" s="132" t="str">
        <f t="shared" si="39"/>
        <v>NHS LanarkshirePercent of total scheduled elective cancellations in theatre systems</v>
      </c>
      <c r="C278" s="135" t="str">
        <f t="shared" si="41"/>
        <v>NHS Lanarkshire</v>
      </c>
      <c r="D278" s="165"/>
      <c r="E278" s="59" t="s">
        <v>117</v>
      </c>
      <c r="F278" s="88">
        <f>'Publication Table'!D280/'Publication Table (%)'!F$277</f>
        <v>9.2186854071930543E-2</v>
      </c>
      <c r="G278" s="88">
        <f>'Publication Table'!E280/'Publication Table (%)'!G$277</f>
        <v>8.3266291230893005E-2</v>
      </c>
      <c r="H278" s="88">
        <f>'Publication Table'!F280/'Publication Table (%)'!H$277</f>
        <v>9.7306689834926158E-2</v>
      </c>
      <c r="I278" s="88">
        <f>'Publication Table'!G280/'Publication Table (%)'!I$277</f>
        <v>8.6815415821501013E-2</v>
      </c>
      <c r="J278" s="88">
        <f>'Publication Table'!H280/'Publication Table (%)'!J$277</f>
        <v>9.196354598177299E-2</v>
      </c>
      <c r="K278" s="88">
        <f>'Publication Table'!I280/'Publication Table (%)'!K$277</f>
        <v>8.4423305588585018E-2</v>
      </c>
      <c r="L278" s="88">
        <f>'Publication Table'!J280/'Publication Table (%)'!L$277</f>
        <v>9.4286855773072317E-2</v>
      </c>
      <c r="M278" s="88">
        <f>'Publication Table'!K280/'Publication Table (%)'!M$277</f>
        <v>9.1018444266238979E-2</v>
      </c>
      <c r="N278" s="88">
        <f>'Publication Table'!L280/'Publication Table (%)'!N$277</f>
        <v>0.10639999999999999</v>
      </c>
      <c r="O278" s="88">
        <f>'Publication Table'!M280/'Publication Table (%)'!O$277</f>
        <v>0.10016220600162205</v>
      </c>
      <c r="P278" s="88">
        <f>'Publication Table'!N280/'Publication Table (%)'!P$277</f>
        <v>8.9693154996066088E-2</v>
      </c>
      <c r="Q278" s="88">
        <f>'Publication Table'!O280/'Publication Table (%)'!Q$277</f>
        <v>0.11491628614916286</v>
      </c>
      <c r="R278" s="88">
        <f>'Publication Table'!P280/'Publication Table (%)'!R$277</f>
        <v>8.0455407969639472E-2</v>
      </c>
      <c r="S278" s="88">
        <f>'Publication Table'!Q280/'Publication Table (%)'!S$277</f>
        <v>9.5467308463698358E-2</v>
      </c>
      <c r="T278" s="88">
        <f>'Publication Table'!R280/'Publication Table (%)'!T$277</f>
        <v>8.7684729064039416E-2</v>
      </c>
      <c r="U278" s="88">
        <f>'Publication Table'!S280/'Publication Table (%)'!U$277</f>
        <v>9.5571095571095568E-2</v>
      </c>
      <c r="V278" s="88">
        <f>'Publication Table'!T280/'Publication Table (%)'!V$277</f>
        <v>0.10839020473705339</v>
      </c>
      <c r="W278" s="88">
        <f>'Publication Table'!U280/'Publication Table (%)'!W$277</f>
        <v>8.4206441598758244E-2</v>
      </c>
      <c r="X278" s="88">
        <f>'Publication Table'!V280/'Publication Table (%)'!X$277</f>
        <v>7.4864235841737778E-2</v>
      </c>
      <c r="Y278" s="88">
        <f>'Publication Table'!W280/'Publication Table (%)'!Y$277</f>
        <v>9.5522388059701493E-2</v>
      </c>
      <c r="Z278" s="88">
        <f>'Publication Table'!X280/'Publication Table (%)'!Z$277</f>
        <v>0.10356255178127589</v>
      </c>
      <c r="AA278" s="88">
        <f>'Publication Table'!Y280/'Publication Table (%)'!AA$277</f>
        <v>9.8063452822414507E-2</v>
      </c>
      <c r="AB278" s="88">
        <f>'Publication Table'!Z280/'Publication Table (%)'!AB$277</f>
        <v>9.6194503171247364E-2</v>
      </c>
      <c r="AC278" s="88">
        <f>'Publication Table'!AA280/'Publication Table (%)'!AC$277</f>
        <v>7.7220077220077218E-2</v>
      </c>
    </row>
    <row r="279" spans="2:29" ht="15" customHeight="1">
      <c r="B279" s="132" t="str">
        <f t="shared" si="39"/>
        <v>NHS LanarkshireCancellation based on clinical reason by hospital %</v>
      </c>
      <c r="C279" s="135" t="str">
        <f t="shared" si="41"/>
        <v>NHS Lanarkshire</v>
      </c>
      <c r="D279" s="165"/>
      <c r="E279" s="61" t="s">
        <v>118</v>
      </c>
      <c r="F279" s="88">
        <f>'Publication Table'!D281/'Publication Table (%)'!F$277</f>
        <v>3.1417941298057049E-2</v>
      </c>
      <c r="G279" s="88">
        <f>'Publication Table'!E281/'Publication Table (%)'!G$277</f>
        <v>2.4939662107803701E-2</v>
      </c>
      <c r="H279" s="88">
        <f>'Publication Table'!F281/'Publication Table (%)'!H$277</f>
        <v>2.7367506516072979E-2</v>
      </c>
      <c r="I279" s="88">
        <f>'Publication Table'!G281/'Publication Table (%)'!I$277</f>
        <v>2.7586206896551724E-2</v>
      </c>
      <c r="J279" s="88">
        <f>'Publication Table'!H281/'Publication Table (%)'!J$277</f>
        <v>3.5625517812758904E-2</v>
      </c>
      <c r="K279" s="88">
        <f>'Publication Table'!I281/'Publication Table (%)'!K$277</f>
        <v>3.3293697978596909E-2</v>
      </c>
      <c r="L279" s="88">
        <f>'Publication Table'!J281/'Publication Table (%)'!L$277</f>
        <v>2.9564522572912505E-2</v>
      </c>
      <c r="M279" s="88">
        <f>'Publication Table'!K281/'Publication Table (%)'!M$277</f>
        <v>2.566158781074579E-2</v>
      </c>
      <c r="N279" s="88">
        <f>'Publication Table'!L281/'Publication Table (%)'!N$277</f>
        <v>3.2000000000000001E-2</v>
      </c>
      <c r="O279" s="88">
        <f>'Publication Table'!M281/'Publication Table (%)'!O$277</f>
        <v>4.2579075425790751E-2</v>
      </c>
      <c r="P279" s="88">
        <f>'Publication Table'!N281/'Publication Table (%)'!P$277</f>
        <v>3.5011801730920535E-2</v>
      </c>
      <c r="Q279" s="88">
        <f>'Publication Table'!O281/'Publication Table (%)'!Q$277</f>
        <v>3.9573820395738202E-2</v>
      </c>
      <c r="R279" s="88">
        <f>'Publication Table'!P281/'Publication Table (%)'!R$277</f>
        <v>4.0607210626185955E-2</v>
      </c>
      <c r="S279" s="88">
        <f>'Publication Table'!Q281/'Publication Table (%)'!S$277</f>
        <v>3.0886482150020055E-2</v>
      </c>
      <c r="T279" s="88">
        <f>'Publication Table'!R281/'Publication Table (%)'!T$277</f>
        <v>2.9556650246305417E-2</v>
      </c>
      <c r="U279" s="88">
        <f>'Publication Table'!S281/'Publication Table (%)'!U$277</f>
        <v>3.4576534576534576E-2</v>
      </c>
      <c r="V279" s="88">
        <f>'Publication Table'!T281/'Publication Table (%)'!V$277</f>
        <v>3.4122842232035329E-2</v>
      </c>
      <c r="W279" s="88">
        <f>'Publication Table'!U281/'Publication Table (%)'!W$277</f>
        <v>2.7939464493597205E-2</v>
      </c>
      <c r="X279" s="88">
        <f>'Publication Table'!V281/'Publication Table (%)'!X$277</f>
        <v>2.7540729247478666E-2</v>
      </c>
      <c r="Y279" s="88">
        <f>'Publication Table'!W281/'Publication Table (%)'!Y$277</f>
        <v>3.5820895522388062E-2</v>
      </c>
      <c r="Z279" s="88">
        <f>'Publication Table'!X281/'Publication Table (%)'!Z$277</f>
        <v>3.3968516984258491E-2</v>
      </c>
      <c r="AA279" s="88">
        <f>'Publication Table'!Y281/'Publication Table (%)'!AA$277</f>
        <v>2.595797280593325E-2</v>
      </c>
      <c r="AB279" s="88">
        <f>'Publication Table'!Z281/'Publication Table (%)'!AB$277</f>
        <v>3.3121916842847078E-2</v>
      </c>
      <c r="AC279" s="88">
        <f>'Publication Table'!AA281/'Publication Table (%)'!AC$277</f>
        <v>2.750965250965251E-2</v>
      </c>
    </row>
    <row r="280" spans="2:29" ht="15" customHeight="1">
      <c r="B280" s="132" t="str">
        <f t="shared" si="39"/>
        <v>NHS LanarkshireCancellation based on capacity or non-clinical reason by hospital %</v>
      </c>
      <c r="C280" s="135" t="str">
        <f t="shared" si="41"/>
        <v>NHS Lanarkshire</v>
      </c>
      <c r="D280" s="165"/>
      <c r="E280" s="61" t="s">
        <v>119</v>
      </c>
      <c r="F280" s="88">
        <f>'Publication Table'!D282/'Publication Table (%)'!F$277</f>
        <v>1.4468788755684168E-2</v>
      </c>
      <c r="G280" s="88">
        <f>'Publication Table'!E282/'Publication Table (%)'!G$277</f>
        <v>1.4481094127111826E-2</v>
      </c>
      <c r="H280" s="88">
        <f>'Publication Table'!F282/'Publication Table (%)'!H$277</f>
        <v>2.0851433536055605E-2</v>
      </c>
      <c r="I280" s="88">
        <f>'Publication Table'!G282/'Publication Table (%)'!I$277</f>
        <v>1.2981744421906694E-2</v>
      </c>
      <c r="J280" s="88">
        <f>'Publication Table'!H282/'Publication Table (%)'!J$277</f>
        <v>1.2427506213753107E-2</v>
      </c>
      <c r="K280" s="88">
        <f>'Publication Table'!I282/'Publication Table (%)'!K$277</f>
        <v>1.6250495441934205E-2</v>
      </c>
      <c r="L280" s="88">
        <f>'Publication Table'!J282/'Publication Table (%)'!L$277</f>
        <v>2.1973631642029565E-2</v>
      </c>
      <c r="M280" s="88">
        <f>'Publication Table'!K282/'Publication Table (%)'!M$277</f>
        <v>2.6463512429831595E-2</v>
      </c>
      <c r="N280" s="88">
        <f>'Publication Table'!L282/'Publication Table (%)'!N$277</f>
        <v>3.2000000000000001E-2</v>
      </c>
      <c r="O280" s="88">
        <f>'Publication Table'!M282/'Publication Table (%)'!O$277</f>
        <v>2.1897810218978103E-2</v>
      </c>
      <c r="P280" s="88">
        <f>'Publication Table'!N282/'Publication Table (%)'!P$277</f>
        <v>1.5342250196695516E-2</v>
      </c>
      <c r="Q280" s="88">
        <f>'Publication Table'!O282/'Publication Table (%)'!Q$277</f>
        <v>1.7503805175038051E-2</v>
      </c>
      <c r="R280" s="88">
        <f>'Publication Table'!P282/'Publication Table (%)'!R$277</f>
        <v>1.0626185958254269E-2</v>
      </c>
      <c r="S280" s="88">
        <f>'Publication Table'!Q282/'Publication Table (%)'!S$277</f>
        <v>2.1259526674689128E-2</v>
      </c>
      <c r="T280" s="88">
        <f>'Publication Table'!R282/'Publication Table (%)'!T$277</f>
        <v>1.7241379310344827E-2</v>
      </c>
      <c r="U280" s="88">
        <f>'Publication Table'!S282/'Publication Table (%)'!U$277</f>
        <v>1.7482517482517484E-2</v>
      </c>
      <c r="V280" s="88">
        <f>'Publication Table'!T282/'Publication Table (%)'!V$277</f>
        <v>3.2918506623845843E-2</v>
      </c>
      <c r="W280" s="88">
        <f>'Publication Table'!U282/'Publication Table (%)'!W$277</f>
        <v>1.3193636010865347E-2</v>
      </c>
      <c r="X280" s="88">
        <f>'Publication Table'!V282/'Publication Table (%)'!X$277</f>
        <v>1.3964313421256789E-2</v>
      </c>
      <c r="Y280" s="88">
        <f>'Publication Table'!W282/'Publication Table (%)'!Y$277</f>
        <v>1.5778251599147121E-2</v>
      </c>
      <c r="Z280" s="88">
        <f>'Publication Table'!X282/'Publication Table (%)'!Z$277</f>
        <v>2.0712510356255178E-2</v>
      </c>
      <c r="AA280" s="88">
        <f>'Publication Table'!Y282/'Publication Table (%)'!AA$277</f>
        <v>2.266172229089411E-2</v>
      </c>
      <c r="AB280" s="88">
        <f>'Publication Table'!Z282/'Publication Table (%)'!AB$277</f>
        <v>2.5722339675828047E-2</v>
      </c>
      <c r="AC280" s="88">
        <f>'Publication Table'!AA282/'Publication Table (%)'!AC$277</f>
        <v>1.2065637065637066E-2</v>
      </c>
    </row>
    <row r="281" spans="2:29" ht="15" customHeight="1">
      <c r="B281" s="132" t="str">
        <f t="shared" si="39"/>
        <v>NHS LanarkshireCancelled by Patient %</v>
      </c>
      <c r="C281" s="135" t="str">
        <f t="shared" si="41"/>
        <v>NHS Lanarkshire</v>
      </c>
      <c r="D281" s="165"/>
      <c r="E281" s="61" t="s">
        <v>120</v>
      </c>
      <c r="F281" s="88">
        <f>'Publication Table'!D283/'Publication Table (%)'!F$277</f>
        <v>4.6300124018189337E-2</v>
      </c>
      <c r="G281" s="88">
        <f>'Publication Table'!E283/'Publication Table (%)'!G$277</f>
        <v>4.3845534995977473E-2</v>
      </c>
      <c r="H281" s="88">
        <f>'Publication Table'!F283/'Publication Table (%)'!H$277</f>
        <v>4.908774978279757E-2</v>
      </c>
      <c r="I281" s="88">
        <f>'Publication Table'!G283/'Publication Table (%)'!I$277</f>
        <v>4.6247464503042596E-2</v>
      </c>
      <c r="J281" s="88">
        <f>'Publication Table'!H283/'Publication Table (%)'!J$277</f>
        <v>4.3910521955260975E-2</v>
      </c>
      <c r="K281" s="88">
        <f>'Publication Table'!I283/'Publication Table (%)'!K$277</f>
        <v>3.4879112168053901E-2</v>
      </c>
      <c r="L281" s="88">
        <f>'Publication Table'!J283/'Publication Table (%)'!L$277</f>
        <v>4.2748701558130243E-2</v>
      </c>
      <c r="M281" s="88">
        <f>'Publication Table'!K283/'Publication Table (%)'!M$277</f>
        <v>3.8893344025661587E-2</v>
      </c>
      <c r="N281" s="88">
        <f>'Publication Table'!L283/'Publication Table (%)'!N$277</f>
        <v>4.24E-2</v>
      </c>
      <c r="O281" s="88">
        <f>'Publication Table'!M283/'Publication Table (%)'!O$277</f>
        <v>3.5685320356853206E-2</v>
      </c>
      <c r="P281" s="88">
        <f>'Publication Table'!N283/'Publication Table (%)'!P$277</f>
        <v>3.9339103068450038E-2</v>
      </c>
      <c r="Q281" s="88">
        <f>'Publication Table'!O283/'Publication Table (%)'!Q$277</f>
        <v>5.7838660578386603E-2</v>
      </c>
      <c r="R281" s="88">
        <f>'Publication Table'!P283/'Publication Table (%)'!R$277</f>
        <v>2.922201138519924E-2</v>
      </c>
      <c r="S281" s="88">
        <f>'Publication Table'!Q283/'Publication Table (%)'!S$277</f>
        <v>4.3321299638989168E-2</v>
      </c>
      <c r="T281" s="88">
        <f>'Publication Table'!R283/'Publication Table (%)'!T$277</f>
        <v>4.0886699507389164E-2</v>
      </c>
      <c r="U281" s="88">
        <f>'Publication Table'!S283/'Publication Table (%)'!U$277</f>
        <v>4.3512043512043512E-2</v>
      </c>
      <c r="V281" s="88">
        <f>'Publication Table'!T283/'Publication Table (%)'!V$277</f>
        <v>4.1348855881172222E-2</v>
      </c>
      <c r="W281" s="88">
        <f>'Publication Table'!U283/'Publication Table (%)'!W$277</f>
        <v>4.307334109429569E-2</v>
      </c>
      <c r="X281" s="88">
        <f>'Publication Table'!V283/'Publication Table (%)'!X$277</f>
        <v>3.335919317300233E-2</v>
      </c>
      <c r="Y281" s="88">
        <f>'Publication Table'!W283/'Publication Table (%)'!Y$277</f>
        <v>4.3923240938166311E-2</v>
      </c>
      <c r="Z281" s="88">
        <f>'Publication Table'!X283/'Publication Table (%)'!Z$277</f>
        <v>4.8881524440762221E-2</v>
      </c>
      <c r="AA281" s="88">
        <f>'Publication Table'!Y283/'Publication Table (%)'!AA$277</f>
        <v>4.9443757725587144E-2</v>
      </c>
      <c r="AB281" s="88">
        <f>'Publication Table'!Z283/'Publication Table (%)'!AB$277</f>
        <v>3.7350246652572236E-2</v>
      </c>
      <c r="AC281" s="88">
        <f>'Publication Table'!AA283/'Publication Table (%)'!AC$277</f>
        <v>3.7644787644787646E-2</v>
      </c>
    </row>
    <row r="282" spans="2:29" ht="15" customHeight="1">
      <c r="B282" s="132" t="str">
        <f t="shared" si="39"/>
        <v>NHS LanarkshireOther reason %</v>
      </c>
      <c r="C282" s="135" t="str">
        <f t="shared" si="41"/>
        <v>NHS Lanarkshire</v>
      </c>
      <c r="D282" s="165"/>
      <c r="E282" s="61" t="s">
        <v>121</v>
      </c>
      <c r="F282" s="88">
        <f>'Publication Table'!D284/'Publication Table (%)'!F$277</f>
        <v>0</v>
      </c>
      <c r="G282" s="88">
        <f>'Publication Table'!E284/'Publication Table (%)'!G$277</f>
        <v>0</v>
      </c>
      <c r="H282" s="88">
        <f>'Publication Table'!F284/'Publication Table (%)'!H$277</f>
        <v>0</v>
      </c>
      <c r="I282" s="88">
        <f>'Publication Table'!G284/'Publication Table (%)'!I$277</f>
        <v>0</v>
      </c>
      <c r="J282" s="88">
        <f>'Publication Table'!H284/'Publication Table (%)'!J$277</f>
        <v>0</v>
      </c>
      <c r="K282" s="88">
        <f>'Publication Table'!I284/'Publication Table (%)'!K$277</f>
        <v>0</v>
      </c>
      <c r="L282" s="88">
        <f>'Publication Table'!J284/'Publication Table (%)'!L$277</f>
        <v>0</v>
      </c>
      <c r="M282" s="88">
        <f>'Publication Table'!K284/'Publication Table (%)'!M$277</f>
        <v>0</v>
      </c>
      <c r="N282" s="88">
        <f>'Publication Table'!L284/'Publication Table (%)'!N$277</f>
        <v>0</v>
      </c>
      <c r="O282" s="88">
        <f>'Publication Table'!M284/'Publication Table (%)'!O$277</f>
        <v>0</v>
      </c>
      <c r="P282" s="88">
        <f>'Publication Table'!N284/'Publication Table (%)'!P$277</f>
        <v>0</v>
      </c>
      <c r="Q282" s="88">
        <f>'Publication Table'!O284/'Publication Table (%)'!Q$277</f>
        <v>0</v>
      </c>
      <c r="R282" s="88">
        <f>'Publication Table'!P284/'Publication Table (%)'!R$277</f>
        <v>0</v>
      </c>
      <c r="S282" s="88">
        <f>'Publication Table'!Q284/'Publication Table (%)'!S$277</f>
        <v>0</v>
      </c>
      <c r="T282" s="88">
        <f>'Publication Table'!R284/'Publication Table (%)'!T$277</f>
        <v>0</v>
      </c>
      <c r="U282" s="88">
        <f>'Publication Table'!S284/'Publication Table (%)'!U$277</f>
        <v>0</v>
      </c>
      <c r="V282" s="88">
        <f>'Publication Table'!T284/'Publication Table (%)'!V$277</f>
        <v>0</v>
      </c>
      <c r="W282" s="88">
        <f>'Publication Table'!U284/'Publication Table (%)'!W$277</f>
        <v>0</v>
      </c>
      <c r="X282" s="88">
        <f>'Publication Table'!V284/'Publication Table (%)'!X$277</f>
        <v>0</v>
      </c>
      <c r="Y282" s="88">
        <f>'Publication Table'!W284/'Publication Table (%)'!Y$277</f>
        <v>0</v>
      </c>
      <c r="Z282" s="88">
        <f>'Publication Table'!X284/'Publication Table (%)'!Z$277</f>
        <v>0</v>
      </c>
      <c r="AA282" s="88">
        <f>'Publication Table'!Y284/'Publication Table (%)'!AA$277</f>
        <v>0</v>
      </c>
      <c r="AB282" s="88">
        <f>'Publication Table'!Z284/'Publication Table (%)'!AB$277</f>
        <v>0</v>
      </c>
      <c r="AC282" s="88">
        <f>'Publication Table'!AA284/'Publication Table (%)'!AC$277</f>
        <v>0</v>
      </c>
    </row>
    <row r="283" spans="2:29" ht="15" customHeight="1" collapsed="1">
      <c r="B283" s="132" t="str">
        <f t="shared" si="39"/>
        <v>NHS LanarkshireHospital Level</v>
      </c>
      <c r="C283" s="135" t="str">
        <f t="shared" si="41"/>
        <v>NHS Lanarkshire</v>
      </c>
      <c r="D283" s="165"/>
      <c r="E283" s="66" t="s">
        <v>10</v>
      </c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</row>
    <row r="284" spans="2:29" ht="15" hidden="1" customHeight="1" outlineLevel="1" collapsed="1">
      <c r="B284" s="132" t="str">
        <f t="shared" si="39"/>
        <v>Hairmyres HospitalHairmyres Hospital</v>
      </c>
      <c r="C284" s="135" t="str">
        <f>E284</f>
        <v>Hairmyres Hospital</v>
      </c>
      <c r="D284" s="165" t="s">
        <v>72</v>
      </c>
      <c r="E284" s="65" t="s">
        <v>73</v>
      </c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</row>
    <row r="285" spans="2:29" ht="15" hidden="1" customHeight="1" outlineLevel="2">
      <c r="B285" s="132" t="str">
        <f t="shared" si="39"/>
        <v>Hairmyres HospitalTotal Number of scheduled elective operations in theatre system</v>
      </c>
      <c r="C285" s="135" t="str">
        <f t="shared" ref="C285:C290" si="42">C284</f>
        <v>Hairmyres Hospital</v>
      </c>
      <c r="D285" s="165"/>
      <c r="E285" s="58" t="s">
        <v>3</v>
      </c>
      <c r="F285" s="29">
        <f>'Publication Table'!D287</f>
        <v>902</v>
      </c>
      <c r="G285" s="29">
        <f>'Publication Table'!E287</f>
        <v>874</v>
      </c>
      <c r="H285" s="29">
        <f>'Publication Table'!F287</f>
        <v>890</v>
      </c>
      <c r="I285" s="29">
        <f>'Publication Table'!G287</f>
        <v>933</v>
      </c>
      <c r="J285" s="154">
        <f>'Publication Table'!H287</f>
        <v>897</v>
      </c>
      <c r="K285" s="29">
        <f>'Publication Table'!I287</f>
        <v>1048</v>
      </c>
      <c r="L285" s="29">
        <f>'Publication Table'!J287</f>
        <v>1044</v>
      </c>
      <c r="M285" s="29">
        <f>'Publication Table'!K287</f>
        <v>1033</v>
      </c>
      <c r="N285" s="29">
        <f>'Publication Table'!L287</f>
        <v>1063</v>
      </c>
      <c r="O285" s="29">
        <f>'Publication Table'!M287</f>
        <v>963</v>
      </c>
      <c r="P285" s="29">
        <f>'Publication Table'!N287</f>
        <v>984</v>
      </c>
      <c r="Q285" s="29">
        <f>'Publication Table'!O287</f>
        <v>1059</v>
      </c>
      <c r="R285" s="29">
        <f>'Publication Table'!P287</f>
        <v>1103</v>
      </c>
      <c r="S285" s="29">
        <f>'Publication Table'!Q287</f>
        <v>1013</v>
      </c>
      <c r="T285" s="29">
        <f>'Publication Table'!R287</f>
        <v>753</v>
      </c>
      <c r="U285" s="29">
        <f>'Publication Table'!S287</f>
        <v>1081</v>
      </c>
      <c r="V285" s="29">
        <f>'Publication Table'!T287</f>
        <v>968</v>
      </c>
      <c r="W285" s="29">
        <f>'Publication Table'!U287</f>
        <v>1163</v>
      </c>
      <c r="X285" s="29">
        <f>'Publication Table'!V287</f>
        <v>1015</v>
      </c>
      <c r="Y285" s="29">
        <f>'Publication Table'!W287</f>
        <v>951</v>
      </c>
      <c r="Z285" s="29">
        <f>'Publication Table'!X287</f>
        <v>989</v>
      </c>
      <c r="AA285" s="29">
        <f>'Publication Table'!Y287</f>
        <v>946</v>
      </c>
      <c r="AB285" s="29">
        <f>'Publication Table'!Z287</f>
        <v>1077</v>
      </c>
      <c r="AC285" s="29">
        <f>'Publication Table'!AA287</f>
        <v>864</v>
      </c>
    </row>
    <row r="286" spans="2:29" ht="15" hidden="1" customHeight="1" outlineLevel="2">
      <c r="B286" s="132" t="str">
        <f t="shared" si="39"/>
        <v>Hairmyres HospitalPercent of total scheduled elective cancellations in theatre systems</v>
      </c>
      <c r="C286" s="135" t="str">
        <f t="shared" si="42"/>
        <v>Hairmyres Hospital</v>
      </c>
      <c r="D286" s="165"/>
      <c r="E286" s="59" t="s">
        <v>117</v>
      </c>
      <c r="F286" s="60">
        <f>'Publication Table'!D288/'Publication Table (%)'!F$285</f>
        <v>6.7627494456762749E-2</v>
      </c>
      <c r="G286" s="60">
        <f>'Publication Table'!E288/'Publication Table (%)'!G$285</f>
        <v>7.6659038901601834E-2</v>
      </c>
      <c r="H286" s="60">
        <f>'Publication Table'!F288/'Publication Table (%)'!H$285</f>
        <v>9.662921348314607E-2</v>
      </c>
      <c r="I286" s="60">
        <f>'Publication Table'!G288/'Publication Table (%)'!I$285</f>
        <v>6.5380493033226156E-2</v>
      </c>
      <c r="J286" s="155">
        <f>'Publication Table'!H288/'Publication Table (%)'!J$285</f>
        <v>8.2497212931995537E-2</v>
      </c>
      <c r="K286" s="60">
        <f>'Publication Table'!I288/'Publication Table (%)'!K$285</f>
        <v>6.7748091603053437E-2</v>
      </c>
      <c r="L286" s="60">
        <f>'Publication Table'!J288/'Publication Table (%)'!L$285</f>
        <v>9.1954022988505746E-2</v>
      </c>
      <c r="M286" s="60">
        <f>'Publication Table'!K288/'Publication Table (%)'!M$285</f>
        <v>8.2284607938044527E-2</v>
      </c>
      <c r="N286" s="60">
        <f>'Publication Table'!L288/'Publication Table (%)'!N$285</f>
        <v>9.1251175917215432E-2</v>
      </c>
      <c r="O286" s="60">
        <f>'Publication Table'!M288/'Publication Table (%)'!O$285</f>
        <v>8.3073727933541022E-2</v>
      </c>
      <c r="P286" s="60">
        <f>'Publication Table'!N288/'Publication Table (%)'!P$285</f>
        <v>8.2317073170731711E-2</v>
      </c>
      <c r="Q286" s="60">
        <f>'Publication Table'!O288/'Publication Table (%)'!Q$285</f>
        <v>9.3484419263456089E-2</v>
      </c>
      <c r="R286" s="60">
        <f>'Publication Table'!P288/'Publication Table (%)'!R$285</f>
        <v>7.7062556663644602E-2</v>
      </c>
      <c r="S286" s="60">
        <f>'Publication Table'!Q288/'Publication Table (%)'!S$285</f>
        <v>0.10463968410661402</v>
      </c>
      <c r="T286" s="60">
        <f>'Publication Table'!R288/'Publication Table (%)'!T$285</f>
        <v>9.4289508632138114E-2</v>
      </c>
      <c r="U286" s="60">
        <f>'Publication Table'!S288/'Publication Table (%)'!U$285</f>
        <v>0.10823311748381129</v>
      </c>
      <c r="V286" s="60">
        <f>'Publication Table'!T288/'Publication Table (%)'!V$285</f>
        <v>0.12086776859504132</v>
      </c>
      <c r="W286" s="60">
        <f>'Publication Table'!U288/'Publication Table (%)'!W$285</f>
        <v>8.8564058469475501E-2</v>
      </c>
      <c r="X286" s="60">
        <f>'Publication Table'!V288/'Publication Table (%)'!X$285</f>
        <v>8.6699507389162558E-2</v>
      </c>
      <c r="Y286" s="60">
        <f>'Publication Table'!W288/'Publication Table (%)'!Y$285</f>
        <v>0.10515247108307045</v>
      </c>
      <c r="Z286" s="60">
        <f>'Publication Table'!X288/'Publication Table (%)'!Z$285</f>
        <v>8.998988877654196E-2</v>
      </c>
      <c r="AA286" s="60">
        <f>'Publication Table'!Y288/'Publication Table (%)'!AA$285</f>
        <v>9.7251585623678652E-2</v>
      </c>
      <c r="AB286" s="60">
        <f>'Publication Table'!Z288/'Publication Table (%)'!AB$285</f>
        <v>7.4280408542246976E-2</v>
      </c>
      <c r="AC286" s="60">
        <f>'Publication Table'!AA288/'Publication Table (%)'!AC$285</f>
        <v>6.3657407407407413E-2</v>
      </c>
    </row>
    <row r="287" spans="2:29" ht="15" hidden="1" customHeight="1" outlineLevel="2">
      <c r="B287" s="132" t="str">
        <f t="shared" si="39"/>
        <v>Hairmyres HospitalCancellation based on clinical reason by hospital %</v>
      </c>
      <c r="C287" s="135" t="str">
        <f t="shared" si="42"/>
        <v>Hairmyres Hospital</v>
      </c>
      <c r="D287" s="165"/>
      <c r="E287" s="61" t="s">
        <v>118</v>
      </c>
      <c r="F287" s="60">
        <f>'Publication Table'!D289/'Publication Table (%)'!F$285</f>
        <v>1.5521064301552107E-2</v>
      </c>
      <c r="G287" s="60">
        <f>'Publication Table'!E289/'Publication Table (%)'!G$285</f>
        <v>1.4874141876430207E-2</v>
      </c>
      <c r="H287" s="60">
        <f>'Publication Table'!F289/'Publication Table (%)'!H$285</f>
        <v>2.247191011235955E-2</v>
      </c>
      <c r="I287" s="60">
        <f>'Publication Table'!G289/'Publication Table (%)'!I$285</f>
        <v>1.3933547695605574E-2</v>
      </c>
      <c r="J287" s="155">
        <f>'Publication Table'!H289/'Publication Table (%)'!J$285</f>
        <v>3.2329988851727984E-2</v>
      </c>
      <c r="K287" s="60">
        <f>'Publication Table'!I289/'Publication Table (%)'!K$285</f>
        <v>2.6717557251908396E-2</v>
      </c>
      <c r="L287" s="60">
        <f>'Publication Table'!J289/'Publication Table (%)'!L$285</f>
        <v>2.9693486590038315E-2</v>
      </c>
      <c r="M287" s="60">
        <f>'Publication Table'!K289/'Publication Table (%)'!M$285</f>
        <v>1.6456921587608905E-2</v>
      </c>
      <c r="N287" s="60">
        <f>'Publication Table'!L289/'Publication Table (%)'!N$285</f>
        <v>2.5399811853245531E-2</v>
      </c>
      <c r="O287" s="60">
        <f>'Publication Table'!M289/'Publication Table (%)'!O$285</f>
        <v>3.5306334371754934E-2</v>
      </c>
      <c r="P287" s="60">
        <f>'Publication Table'!N289/'Publication Table (%)'!P$285</f>
        <v>2.6422764227642278E-2</v>
      </c>
      <c r="Q287" s="60">
        <f>'Publication Table'!O289/'Publication Table (%)'!Q$285</f>
        <v>3.0217186024551465E-2</v>
      </c>
      <c r="R287" s="60">
        <f>'Publication Table'!P289/'Publication Table (%)'!R$285</f>
        <v>3.6264732547597461E-2</v>
      </c>
      <c r="S287" s="60">
        <f>'Publication Table'!Q289/'Publication Table (%)'!S$285</f>
        <v>3.0602171767028629E-2</v>
      </c>
      <c r="T287" s="60">
        <f>'Publication Table'!R289/'Publication Table (%)'!T$285</f>
        <v>3.054448871181939E-2</v>
      </c>
      <c r="U287" s="60">
        <f>'Publication Table'!S289/'Publication Table (%)'!U$285</f>
        <v>2.4051803885291396E-2</v>
      </c>
      <c r="V287" s="60">
        <f>'Publication Table'!T289/'Publication Table (%)'!V$285</f>
        <v>2.8925619834710745E-2</v>
      </c>
      <c r="W287" s="60">
        <f>'Publication Table'!U289/'Publication Table (%)'!W$285</f>
        <v>2.235597592433362E-2</v>
      </c>
      <c r="X287" s="60">
        <f>'Publication Table'!V289/'Publication Table (%)'!X$285</f>
        <v>2.6600985221674877E-2</v>
      </c>
      <c r="Y287" s="60">
        <f>'Publication Table'!W289/'Publication Table (%)'!Y$285</f>
        <v>3.1545741324921134E-2</v>
      </c>
      <c r="Z287" s="60">
        <f>'Publication Table'!X289/'Publication Table (%)'!Z$285</f>
        <v>1.5166835187057633E-2</v>
      </c>
      <c r="AA287" s="60">
        <f>'Publication Table'!Y289/'Publication Table (%)'!AA$285</f>
        <v>1.9027484143763214E-2</v>
      </c>
      <c r="AB287" s="60">
        <f>'Publication Table'!Z289/'Publication Table (%)'!AB$285</f>
        <v>2.3212627669452181E-2</v>
      </c>
      <c r="AC287" s="60">
        <f>'Publication Table'!AA289/'Publication Table (%)'!AC$285</f>
        <v>1.7361111111111112E-2</v>
      </c>
    </row>
    <row r="288" spans="2:29" ht="15" hidden="1" customHeight="1" outlineLevel="2">
      <c r="B288" s="132" t="str">
        <f t="shared" si="39"/>
        <v>Hairmyres HospitalCancellation based on capacity or non-clinical reason by hospital %</v>
      </c>
      <c r="C288" s="135" t="str">
        <f t="shared" si="42"/>
        <v>Hairmyres Hospital</v>
      </c>
      <c r="D288" s="165"/>
      <c r="E288" s="61" t="s">
        <v>119</v>
      </c>
      <c r="F288" s="60">
        <f>'Publication Table'!D290/'Publication Table (%)'!F$285</f>
        <v>1.5521064301552107E-2</v>
      </c>
      <c r="G288" s="60">
        <f>'Publication Table'!E290/'Publication Table (%)'!G$285</f>
        <v>1.9450800915331808E-2</v>
      </c>
      <c r="H288" s="60">
        <f>'Publication Table'!F290/'Publication Table (%)'!H$285</f>
        <v>2.247191011235955E-2</v>
      </c>
      <c r="I288" s="60">
        <f>'Publication Table'!G290/'Publication Table (%)'!I$285</f>
        <v>7.502679528403001E-3</v>
      </c>
      <c r="J288" s="155">
        <f>'Publication Table'!H290/'Publication Table (%)'!J$285</f>
        <v>8.918617614269788E-3</v>
      </c>
      <c r="K288" s="60">
        <f>'Publication Table'!I290/'Publication Table (%)'!K$285</f>
        <v>5.7251908396946565E-3</v>
      </c>
      <c r="L288" s="60">
        <f>'Publication Table'!J290/'Publication Table (%)'!L$285</f>
        <v>1.9157088122605363E-2</v>
      </c>
      <c r="M288" s="60">
        <f>'Publication Table'!K290/'Publication Table (%)'!M$285</f>
        <v>2.6137463697967087E-2</v>
      </c>
      <c r="N288" s="60">
        <f>'Publication Table'!L290/'Publication Table (%)'!N$285</f>
        <v>3.2925682031984947E-2</v>
      </c>
      <c r="O288" s="60">
        <f>'Publication Table'!M290/'Publication Table (%)'!O$285</f>
        <v>1.7653167185877467E-2</v>
      </c>
      <c r="P288" s="60">
        <f>'Publication Table'!N290/'Publication Table (%)'!P$285</f>
        <v>1.4227642276422764E-2</v>
      </c>
      <c r="Q288" s="60">
        <f>'Publication Table'!O290/'Publication Table (%)'!Q$285</f>
        <v>1.69971671388102E-2</v>
      </c>
      <c r="R288" s="60">
        <f>'Publication Table'!P290/'Publication Table (%)'!R$285</f>
        <v>9.9728014505893019E-3</v>
      </c>
      <c r="S288" s="60">
        <f>'Publication Table'!Q290/'Publication Table (%)'!S$285</f>
        <v>1.7769002961500493E-2</v>
      </c>
      <c r="T288" s="60">
        <f>'Publication Table'!R290/'Publication Table (%)'!T$285</f>
        <v>1.5936254980079681E-2</v>
      </c>
      <c r="U288" s="60">
        <f>'Publication Table'!S290/'Publication Table (%)'!U$285</f>
        <v>2.5901942645698426E-2</v>
      </c>
      <c r="V288" s="60">
        <f>'Publication Table'!T290/'Publication Table (%)'!V$285</f>
        <v>4.8553719008264461E-2</v>
      </c>
      <c r="W288" s="60">
        <f>'Publication Table'!U290/'Publication Table (%)'!W$285</f>
        <v>1.9776440240756664E-2</v>
      </c>
      <c r="X288" s="60">
        <f>'Publication Table'!V290/'Publication Table (%)'!X$285</f>
        <v>1.7733990147783252E-2</v>
      </c>
      <c r="Y288" s="60">
        <f>'Publication Table'!W290/'Publication Table (%)'!Y$285</f>
        <v>2.1030494216614092E-2</v>
      </c>
      <c r="Z288" s="60">
        <f>'Publication Table'!X290/'Publication Table (%)'!Z$285</f>
        <v>2.1233569261880688E-2</v>
      </c>
      <c r="AA288" s="60">
        <f>'Publication Table'!Y290/'Publication Table (%)'!AA$285</f>
        <v>1.9027484143763214E-2</v>
      </c>
      <c r="AB288" s="60">
        <f>'Publication Table'!Z290/'Publication Table (%)'!AB$285</f>
        <v>1.8570102135561744E-2</v>
      </c>
      <c r="AC288" s="60">
        <f>'Publication Table'!AA290/'Publication Table (%)'!AC$285</f>
        <v>6.9444444444444441E-3</v>
      </c>
    </row>
    <row r="289" spans="2:29" ht="15" hidden="1" customHeight="1" outlineLevel="2">
      <c r="B289" s="132" t="str">
        <f t="shared" si="39"/>
        <v>Hairmyres HospitalCancelled by Patient %</v>
      </c>
      <c r="C289" s="135" t="str">
        <f t="shared" si="42"/>
        <v>Hairmyres Hospital</v>
      </c>
      <c r="D289" s="165"/>
      <c r="E289" s="61" t="s">
        <v>120</v>
      </c>
      <c r="F289" s="60">
        <f>'Publication Table'!D291/'Publication Table (%)'!F$285</f>
        <v>3.6585365853658534E-2</v>
      </c>
      <c r="G289" s="60">
        <f>'Publication Table'!E291/'Publication Table (%)'!G$285</f>
        <v>4.2334096109839819E-2</v>
      </c>
      <c r="H289" s="60">
        <f>'Publication Table'!F291/'Publication Table (%)'!H$285</f>
        <v>5.1685393258426963E-2</v>
      </c>
      <c r="I289" s="60">
        <f>'Publication Table'!G291/'Publication Table (%)'!I$285</f>
        <v>4.3944265809217578E-2</v>
      </c>
      <c r="J289" s="155">
        <f>'Publication Table'!H291/'Publication Table (%)'!J$285</f>
        <v>4.1248606465997768E-2</v>
      </c>
      <c r="K289" s="60">
        <f>'Publication Table'!I291/'Publication Table (%)'!K$285</f>
        <v>3.5305343511450385E-2</v>
      </c>
      <c r="L289" s="60">
        <f>'Publication Table'!J291/'Publication Table (%)'!L$285</f>
        <v>4.3103448275862072E-2</v>
      </c>
      <c r="M289" s="60">
        <f>'Publication Table'!K291/'Publication Table (%)'!M$285</f>
        <v>3.9690222652468542E-2</v>
      </c>
      <c r="N289" s="60">
        <f>'Publication Table'!L291/'Publication Table (%)'!N$285</f>
        <v>3.2925682031984947E-2</v>
      </c>
      <c r="O289" s="60">
        <f>'Publication Table'!M291/'Publication Table (%)'!O$285</f>
        <v>3.0114226375908618E-2</v>
      </c>
      <c r="P289" s="60">
        <f>'Publication Table'!N291/'Publication Table (%)'!P$285</f>
        <v>4.1666666666666664E-2</v>
      </c>
      <c r="Q289" s="60">
        <f>'Publication Table'!O291/'Publication Table (%)'!Q$285</f>
        <v>4.6270066100094431E-2</v>
      </c>
      <c r="R289" s="60">
        <f>'Publication Table'!P291/'Publication Table (%)'!R$285</f>
        <v>3.0825022665457842E-2</v>
      </c>
      <c r="S289" s="60">
        <f>'Publication Table'!Q291/'Publication Table (%)'!S$285</f>
        <v>5.6268509378084898E-2</v>
      </c>
      <c r="T289" s="60">
        <f>'Publication Table'!R291/'Publication Table (%)'!T$285</f>
        <v>4.7808764940239043E-2</v>
      </c>
      <c r="U289" s="60">
        <f>'Publication Table'!S291/'Publication Table (%)'!U$285</f>
        <v>5.8279370952821465E-2</v>
      </c>
      <c r="V289" s="60">
        <f>'Publication Table'!T291/'Publication Table (%)'!V$285</f>
        <v>4.3388429752066117E-2</v>
      </c>
      <c r="W289" s="60">
        <f>'Publication Table'!U291/'Publication Table (%)'!W$285</f>
        <v>4.6431642304385214E-2</v>
      </c>
      <c r="X289" s="60">
        <f>'Publication Table'!V291/'Publication Table (%)'!X$285</f>
        <v>4.2364532019704436E-2</v>
      </c>
      <c r="Y289" s="60">
        <f>'Publication Table'!W291/'Publication Table (%)'!Y$285</f>
        <v>5.2576235541535225E-2</v>
      </c>
      <c r="Z289" s="60">
        <f>'Publication Table'!X291/'Publication Table (%)'!Z$285</f>
        <v>5.3589484327603638E-2</v>
      </c>
      <c r="AA289" s="60">
        <f>'Publication Table'!Y291/'Publication Table (%)'!AA$285</f>
        <v>5.9196617336152217E-2</v>
      </c>
      <c r="AB289" s="60">
        <f>'Publication Table'!Z291/'Publication Table (%)'!AB$285</f>
        <v>3.2497678737233054E-2</v>
      </c>
      <c r="AC289" s="60">
        <f>'Publication Table'!AA291/'Publication Table (%)'!AC$285</f>
        <v>3.9351851851851853E-2</v>
      </c>
    </row>
    <row r="290" spans="2:29" ht="15" hidden="1" customHeight="1" outlineLevel="2">
      <c r="B290" s="132" t="str">
        <f t="shared" si="39"/>
        <v>Hairmyres HospitalOther reason %</v>
      </c>
      <c r="C290" s="135" t="str">
        <f t="shared" si="42"/>
        <v>Hairmyres Hospital</v>
      </c>
      <c r="D290" s="165"/>
      <c r="E290" s="61" t="s">
        <v>121</v>
      </c>
      <c r="F290" s="60">
        <f>'Publication Table'!D292/'Publication Table (%)'!F$285</f>
        <v>0</v>
      </c>
      <c r="G290" s="60">
        <f>'Publication Table'!E292/'Publication Table (%)'!G$285</f>
        <v>0</v>
      </c>
      <c r="H290" s="60">
        <f>'Publication Table'!F292/'Publication Table (%)'!H$285</f>
        <v>0</v>
      </c>
      <c r="I290" s="60">
        <f>'Publication Table'!G292/'Publication Table (%)'!I$285</f>
        <v>0</v>
      </c>
      <c r="J290" s="155">
        <f>'Publication Table'!H292/'Publication Table (%)'!J$285</f>
        <v>0</v>
      </c>
      <c r="K290" s="60">
        <f>'Publication Table'!I292/'Publication Table (%)'!K$285</f>
        <v>0</v>
      </c>
      <c r="L290" s="60">
        <f>'Publication Table'!J292/'Publication Table (%)'!L$285</f>
        <v>0</v>
      </c>
      <c r="M290" s="60">
        <f>'Publication Table'!K292/'Publication Table (%)'!M$285</f>
        <v>0</v>
      </c>
      <c r="N290" s="60">
        <f>'Publication Table'!L292/'Publication Table (%)'!N$285</f>
        <v>0</v>
      </c>
      <c r="O290" s="60">
        <f>'Publication Table'!M292/'Publication Table (%)'!O$285</f>
        <v>0</v>
      </c>
      <c r="P290" s="60">
        <f>'Publication Table'!N292/'Publication Table (%)'!P$285</f>
        <v>0</v>
      </c>
      <c r="Q290" s="60">
        <f>'Publication Table'!O292/'Publication Table (%)'!Q$285</f>
        <v>0</v>
      </c>
      <c r="R290" s="60">
        <f>'Publication Table'!P292/'Publication Table (%)'!R$285</f>
        <v>0</v>
      </c>
      <c r="S290" s="60">
        <f>'Publication Table'!Q292/'Publication Table (%)'!S$285</f>
        <v>0</v>
      </c>
      <c r="T290" s="60">
        <f>'Publication Table'!R292/'Publication Table (%)'!T$285</f>
        <v>0</v>
      </c>
      <c r="U290" s="60">
        <f>'Publication Table'!S292/'Publication Table (%)'!U$285</f>
        <v>0</v>
      </c>
      <c r="V290" s="60">
        <f>'Publication Table'!T292/'Publication Table (%)'!V$285</f>
        <v>0</v>
      </c>
      <c r="W290" s="60">
        <f>'Publication Table'!U292/'Publication Table (%)'!W$285</f>
        <v>0</v>
      </c>
      <c r="X290" s="60">
        <f>'Publication Table'!V292/'Publication Table (%)'!X$285</f>
        <v>0</v>
      </c>
      <c r="Y290" s="60">
        <f>'Publication Table'!W292/'Publication Table (%)'!Y$285</f>
        <v>0</v>
      </c>
      <c r="Z290" s="60">
        <f>'Publication Table'!X292/'Publication Table (%)'!Z$285</f>
        <v>0</v>
      </c>
      <c r="AA290" s="60">
        <f>'Publication Table'!Y292/'Publication Table (%)'!AA$285</f>
        <v>0</v>
      </c>
      <c r="AB290" s="60">
        <f>'Publication Table'!Z292/'Publication Table (%)'!AB$285</f>
        <v>0</v>
      </c>
      <c r="AC290" s="60">
        <f>'Publication Table'!AA292/'Publication Table (%)'!AC$285</f>
        <v>0</v>
      </c>
    </row>
    <row r="291" spans="2:29" ht="15" hidden="1" customHeight="1" outlineLevel="1" collapsed="1">
      <c r="B291" s="132" t="str">
        <f t="shared" si="39"/>
        <v>Monklands HospitalMonklands Hospital</v>
      </c>
      <c r="C291" s="135" t="str">
        <f>E291</f>
        <v>Monklands Hospital</v>
      </c>
      <c r="D291" s="165" t="s">
        <v>74</v>
      </c>
      <c r="E291" s="65" t="s">
        <v>75</v>
      </c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</row>
    <row r="292" spans="2:29" ht="15" hidden="1" customHeight="1" outlineLevel="2">
      <c r="B292" s="132" t="str">
        <f t="shared" si="39"/>
        <v>Monklands HospitalTotal Number of scheduled elective operations in theatre system</v>
      </c>
      <c r="C292" s="135" t="str">
        <f t="shared" ref="C292:C297" si="43">C291</f>
        <v>Monklands Hospital</v>
      </c>
      <c r="D292" s="165"/>
      <c r="E292" s="58" t="s">
        <v>3</v>
      </c>
      <c r="F292" s="29">
        <f>'Publication Table'!D294</f>
        <v>775</v>
      </c>
      <c r="G292" s="29">
        <f>'Publication Table'!E294</f>
        <v>947</v>
      </c>
      <c r="H292" s="29">
        <f>'Publication Table'!F294</f>
        <v>756</v>
      </c>
      <c r="I292" s="29">
        <f>'Publication Table'!G294</f>
        <v>910</v>
      </c>
      <c r="J292" s="154">
        <f>'Publication Table'!H294</f>
        <v>838</v>
      </c>
      <c r="K292" s="29">
        <f>'Publication Table'!I294</f>
        <v>788</v>
      </c>
      <c r="L292" s="29">
        <f>'Publication Table'!J294</f>
        <v>799</v>
      </c>
      <c r="M292" s="29">
        <f>'Publication Table'!K294</f>
        <v>794</v>
      </c>
      <c r="N292" s="29">
        <f>'Publication Table'!L294</f>
        <v>754</v>
      </c>
      <c r="O292" s="29">
        <f>'Publication Table'!M294</f>
        <v>810</v>
      </c>
      <c r="P292" s="29">
        <f>'Publication Table'!N294</f>
        <v>759</v>
      </c>
      <c r="Q292" s="29">
        <f>'Publication Table'!O294</f>
        <v>845</v>
      </c>
      <c r="R292" s="29">
        <f>'Publication Table'!P294</f>
        <v>821</v>
      </c>
      <c r="S292" s="29">
        <f>'Publication Table'!Q294</f>
        <v>804</v>
      </c>
      <c r="T292" s="29">
        <f>'Publication Table'!R294</f>
        <v>743</v>
      </c>
      <c r="U292" s="29">
        <f>'Publication Table'!S294</f>
        <v>759</v>
      </c>
      <c r="V292" s="29">
        <f>'Publication Table'!T294</f>
        <v>730</v>
      </c>
      <c r="W292" s="29">
        <f>'Publication Table'!U294</f>
        <v>701</v>
      </c>
      <c r="X292" s="29">
        <f>'Publication Table'!V294</f>
        <v>791</v>
      </c>
      <c r="Y292" s="29">
        <f>'Publication Table'!W294</f>
        <v>640</v>
      </c>
      <c r="Z292" s="29">
        <f>'Publication Table'!X294</f>
        <v>710</v>
      </c>
      <c r="AA292" s="29">
        <f>'Publication Table'!Y294</f>
        <v>684</v>
      </c>
      <c r="AB292" s="29">
        <f>'Publication Table'!Z294</f>
        <v>839</v>
      </c>
      <c r="AC292" s="29">
        <f>'Publication Table'!AA294</f>
        <v>558</v>
      </c>
    </row>
    <row r="293" spans="2:29" ht="15" hidden="1" customHeight="1" outlineLevel="2">
      <c r="B293" s="132" t="str">
        <f t="shared" si="39"/>
        <v>Monklands HospitalPercent of total scheduled elective cancellations in theatre systems</v>
      </c>
      <c r="C293" s="135" t="str">
        <f t="shared" si="43"/>
        <v>Monklands Hospital</v>
      </c>
      <c r="D293" s="165"/>
      <c r="E293" s="59" t="s">
        <v>117</v>
      </c>
      <c r="F293" s="60">
        <f>'Publication Table'!D295/'Publication Table (%)'!F$292</f>
        <v>0.10838709677419354</v>
      </c>
      <c r="G293" s="60">
        <f>'Publication Table'!E295/'Publication Table (%)'!G$292</f>
        <v>9.5036958817317843E-2</v>
      </c>
      <c r="H293" s="60">
        <f>'Publication Table'!F295/'Publication Table (%)'!H$292</f>
        <v>0.1164021164021164</v>
      </c>
      <c r="I293" s="60">
        <f>'Publication Table'!G295/'Publication Table (%)'!I$292</f>
        <v>0.10879120879120879</v>
      </c>
      <c r="J293" s="155">
        <f>'Publication Table'!H295/'Publication Table (%)'!J$292</f>
        <v>0.10978520286396182</v>
      </c>
      <c r="K293" s="60">
        <f>'Publication Table'!I295/'Publication Table (%)'!K$292</f>
        <v>9.7715736040609139E-2</v>
      </c>
      <c r="L293" s="60">
        <f>'Publication Table'!J295/'Publication Table (%)'!L$292</f>
        <v>0.1113892365456821</v>
      </c>
      <c r="M293" s="60">
        <f>'Publication Table'!K295/'Publication Table (%)'!M$292</f>
        <v>0.10579345088161209</v>
      </c>
      <c r="N293" s="60">
        <f>'Publication Table'!L295/'Publication Table (%)'!N$292</f>
        <v>0.10875331564986737</v>
      </c>
      <c r="O293" s="60">
        <f>'Publication Table'!M295/'Publication Table (%)'!O$292</f>
        <v>0.12222222222222222</v>
      </c>
      <c r="P293" s="60">
        <f>'Publication Table'!N295/'Publication Table (%)'!P$292</f>
        <v>0.12911725955204217</v>
      </c>
      <c r="Q293" s="60">
        <f>'Publication Table'!O295/'Publication Table (%)'!Q$292</f>
        <v>0.16923076923076924</v>
      </c>
      <c r="R293" s="60">
        <f>'Publication Table'!P295/'Publication Table (%)'!R$292</f>
        <v>9.2570036540803896E-2</v>
      </c>
      <c r="S293" s="60">
        <f>'Publication Table'!Q295/'Publication Table (%)'!S$292</f>
        <v>8.7064676616915429E-2</v>
      </c>
      <c r="T293" s="60">
        <f>'Publication Table'!R295/'Publication Table (%)'!T$292</f>
        <v>8.748317631224764E-2</v>
      </c>
      <c r="U293" s="60">
        <f>'Publication Table'!S295/'Publication Table (%)'!U$292</f>
        <v>9.4861660079051377E-2</v>
      </c>
      <c r="V293" s="60">
        <f>'Publication Table'!T295/'Publication Table (%)'!V$292</f>
        <v>0.11369863013698631</v>
      </c>
      <c r="W293" s="60">
        <f>'Publication Table'!U295/'Publication Table (%)'!W$292</f>
        <v>8.4165477888730383E-2</v>
      </c>
      <c r="X293" s="60">
        <f>'Publication Table'!V295/'Publication Table (%)'!X$292</f>
        <v>8.5967130214917822E-2</v>
      </c>
      <c r="Y293" s="60">
        <f>'Publication Table'!W295/'Publication Table (%)'!Y$292</f>
        <v>0.1140625</v>
      </c>
      <c r="Z293" s="60">
        <f>'Publication Table'!X295/'Publication Table (%)'!Z$292</f>
        <v>9.7183098591549291E-2</v>
      </c>
      <c r="AA293" s="60">
        <f>'Publication Table'!Y295/'Publication Table (%)'!AA$292</f>
        <v>9.9415204678362568E-2</v>
      </c>
      <c r="AB293" s="60">
        <f>'Publication Table'!Z295/'Publication Table (%)'!AB$292</f>
        <v>0.10607866507747318</v>
      </c>
      <c r="AC293" s="60">
        <f>'Publication Table'!AA295/'Publication Table (%)'!AC$292</f>
        <v>9.1397849462365593E-2</v>
      </c>
    </row>
    <row r="294" spans="2:29" ht="15" hidden="1" customHeight="1" outlineLevel="2">
      <c r="B294" s="132" t="str">
        <f t="shared" si="39"/>
        <v>Monklands HospitalCancellation based on clinical reason by hospital %</v>
      </c>
      <c r="C294" s="135" t="str">
        <f t="shared" si="43"/>
        <v>Monklands Hospital</v>
      </c>
      <c r="D294" s="165"/>
      <c r="E294" s="61" t="s">
        <v>118</v>
      </c>
      <c r="F294" s="60">
        <f>'Publication Table'!D296/'Publication Table (%)'!F$292</f>
        <v>5.0322580645161291E-2</v>
      </c>
      <c r="G294" s="60">
        <f>'Publication Table'!E296/'Publication Table (%)'!G$292</f>
        <v>3.3790918690601898E-2</v>
      </c>
      <c r="H294" s="60">
        <f>'Publication Table'!F296/'Publication Table (%)'!H$292</f>
        <v>3.968253968253968E-2</v>
      </c>
      <c r="I294" s="60">
        <f>'Publication Table'!G296/'Publication Table (%)'!I$292</f>
        <v>4.2857142857142858E-2</v>
      </c>
      <c r="J294" s="155">
        <f>'Publication Table'!H296/'Publication Table (%)'!J$292</f>
        <v>4.1766109785202864E-2</v>
      </c>
      <c r="K294" s="60">
        <f>'Publication Table'!I296/'Publication Table (%)'!K$292</f>
        <v>4.3147208121827409E-2</v>
      </c>
      <c r="L294" s="60">
        <f>'Publication Table'!J296/'Publication Table (%)'!L$292</f>
        <v>3.629536921151439E-2</v>
      </c>
      <c r="M294" s="60">
        <f>'Publication Table'!K296/'Publication Table (%)'!M$292</f>
        <v>4.7858942065491183E-2</v>
      </c>
      <c r="N294" s="60">
        <f>'Publication Table'!L296/'Publication Table (%)'!N$292</f>
        <v>4.5092838196286469E-2</v>
      </c>
      <c r="O294" s="60">
        <f>'Publication Table'!M296/'Publication Table (%)'!O$292</f>
        <v>6.0493827160493827E-2</v>
      </c>
      <c r="P294" s="60">
        <f>'Publication Table'!N296/'Publication Table (%)'!P$292</f>
        <v>6.1923583662714096E-2</v>
      </c>
      <c r="Q294" s="60">
        <f>'Publication Table'!O296/'Publication Table (%)'!Q$292</f>
        <v>5.562130177514793E-2</v>
      </c>
      <c r="R294" s="60">
        <f>'Publication Table'!P296/'Publication Table (%)'!R$292</f>
        <v>5.4811205846528627E-2</v>
      </c>
      <c r="S294" s="60">
        <f>'Publication Table'!Q296/'Publication Table (%)'!S$292</f>
        <v>3.6069651741293535E-2</v>
      </c>
      <c r="T294" s="60">
        <f>'Publication Table'!R296/'Publication Table (%)'!T$292</f>
        <v>3.6339165545087482E-2</v>
      </c>
      <c r="U294" s="60">
        <f>'Publication Table'!S296/'Publication Table (%)'!U$292</f>
        <v>5.9288537549407112E-2</v>
      </c>
      <c r="V294" s="60">
        <f>'Publication Table'!T296/'Publication Table (%)'!V$292</f>
        <v>4.7945205479452052E-2</v>
      </c>
      <c r="W294" s="60">
        <f>'Publication Table'!U296/'Publication Table (%)'!W$292</f>
        <v>4.4222539229671898E-2</v>
      </c>
      <c r="X294" s="60">
        <f>'Publication Table'!V296/'Publication Table (%)'!X$292</f>
        <v>4.1719342604298354E-2</v>
      </c>
      <c r="Y294" s="60">
        <f>'Publication Table'!W296/'Publication Table (%)'!Y$292</f>
        <v>6.4062499999999994E-2</v>
      </c>
      <c r="Z294" s="60">
        <f>'Publication Table'!X296/'Publication Table (%)'!Z$292</f>
        <v>4.0845070422535212E-2</v>
      </c>
      <c r="AA294" s="60">
        <f>'Publication Table'!Y296/'Publication Table (%)'!AA$292</f>
        <v>4.5321637426900582E-2</v>
      </c>
      <c r="AB294" s="60">
        <f>'Publication Table'!Z296/'Publication Table (%)'!AB$292</f>
        <v>5.1251489868891539E-2</v>
      </c>
      <c r="AC294" s="60">
        <f>'Publication Table'!AA296/'Publication Table (%)'!AC$292</f>
        <v>3.5842293906810034E-2</v>
      </c>
    </row>
    <row r="295" spans="2:29" ht="15" hidden="1" customHeight="1" outlineLevel="2">
      <c r="B295" s="132" t="str">
        <f t="shared" si="39"/>
        <v>Monklands HospitalCancellation based on capacity or non-clinical reason by hospital %</v>
      </c>
      <c r="C295" s="135" t="str">
        <f t="shared" si="43"/>
        <v>Monklands Hospital</v>
      </c>
      <c r="D295" s="165"/>
      <c r="E295" s="61" t="s">
        <v>119</v>
      </c>
      <c r="F295" s="60">
        <f>'Publication Table'!D297/'Publication Table (%)'!F$292</f>
        <v>3.8709677419354839E-3</v>
      </c>
      <c r="G295" s="60">
        <f>'Publication Table'!E297/'Publication Table (%)'!G$292</f>
        <v>1.0559662090813094E-2</v>
      </c>
      <c r="H295" s="60">
        <f>'Publication Table'!F297/'Publication Table (%)'!H$292</f>
        <v>2.1164021164021163E-2</v>
      </c>
      <c r="I295" s="60">
        <f>'Publication Table'!G297/'Publication Table (%)'!I$292</f>
        <v>1.2087912087912088E-2</v>
      </c>
      <c r="J295" s="155">
        <f>'Publication Table'!H297/'Publication Table (%)'!J$292</f>
        <v>1.4319809069212411E-2</v>
      </c>
      <c r="K295" s="60">
        <f>'Publication Table'!I297/'Publication Table (%)'!K$292</f>
        <v>2.9187817258883249E-2</v>
      </c>
      <c r="L295" s="60">
        <f>'Publication Table'!J297/'Publication Table (%)'!L$292</f>
        <v>2.3779724655819776E-2</v>
      </c>
      <c r="M295" s="60">
        <f>'Publication Table'!K297/'Publication Table (%)'!M$292</f>
        <v>3.0226700251889168E-2</v>
      </c>
      <c r="N295" s="60">
        <f>'Publication Table'!L297/'Publication Table (%)'!N$292</f>
        <v>2.3872679045092837E-2</v>
      </c>
      <c r="O295" s="60">
        <f>'Publication Table'!M297/'Publication Table (%)'!O$292</f>
        <v>2.2222222222222223E-2</v>
      </c>
      <c r="P295" s="60">
        <f>'Publication Table'!N297/'Publication Table (%)'!P$292</f>
        <v>2.2397891963109356E-2</v>
      </c>
      <c r="Q295" s="60">
        <f>'Publication Table'!O297/'Publication Table (%)'!Q$292</f>
        <v>2.7218934911242602E-2</v>
      </c>
      <c r="R295" s="60">
        <f>'Publication Table'!P297/'Publication Table (%)'!R$292</f>
        <v>1.4616321559074299E-2</v>
      </c>
      <c r="S295" s="60">
        <f>'Publication Table'!Q297/'Publication Table (%)'!S$292</f>
        <v>1.2437810945273632E-2</v>
      </c>
      <c r="T295" s="60">
        <f>'Publication Table'!R297/'Publication Table (%)'!T$292</f>
        <v>1.3458950201884253E-2</v>
      </c>
      <c r="U295" s="60">
        <f>'Publication Table'!S297/'Publication Table (%)'!U$292</f>
        <v>6.587615283267457E-3</v>
      </c>
      <c r="V295" s="60">
        <f>'Publication Table'!T297/'Publication Table (%)'!V$292</f>
        <v>2.8767123287671233E-2</v>
      </c>
      <c r="W295" s="60">
        <f>'Publication Table'!U297/'Publication Table (%)'!W$292</f>
        <v>8.5592011412268191E-3</v>
      </c>
      <c r="X295" s="60">
        <f>'Publication Table'!V297/'Publication Table (%)'!X$292</f>
        <v>7.5853350189633373E-3</v>
      </c>
      <c r="Y295" s="60">
        <f>'Publication Table'!W297/'Publication Table (%)'!Y$292</f>
        <v>7.8125E-3</v>
      </c>
      <c r="Z295" s="60">
        <f>'Publication Table'!X297/'Publication Table (%)'!Z$292</f>
        <v>8.4507042253521118E-3</v>
      </c>
      <c r="AA295" s="60">
        <f>'Publication Table'!Y297/'Publication Table (%)'!AA$292</f>
        <v>1.1695906432748537E-2</v>
      </c>
      <c r="AB295" s="60">
        <f>'Publication Table'!Z297/'Publication Table (%)'!AB$292</f>
        <v>1.5494636471990465E-2</v>
      </c>
      <c r="AC295" s="60">
        <f>'Publication Table'!AA297/'Publication Table (%)'!AC$292</f>
        <v>1.0752688172043012E-2</v>
      </c>
    </row>
    <row r="296" spans="2:29" ht="15" hidden="1" customHeight="1" outlineLevel="2">
      <c r="B296" s="132" t="str">
        <f t="shared" si="39"/>
        <v>Monklands HospitalCancelled by Patient %</v>
      </c>
      <c r="C296" s="135" t="str">
        <f t="shared" si="43"/>
        <v>Monklands Hospital</v>
      </c>
      <c r="D296" s="165"/>
      <c r="E296" s="61" t="s">
        <v>120</v>
      </c>
      <c r="F296" s="60">
        <f>'Publication Table'!D298/'Publication Table (%)'!F$292</f>
        <v>5.4193548387096772E-2</v>
      </c>
      <c r="G296" s="60">
        <f>'Publication Table'!E298/'Publication Table (%)'!G$292</f>
        <v>5.0686378035902854E-2</v>
      </c>
      <c r="H296" s="60">
        <f>'Publication Table'!F298/'Publication Table (%)'!H$292</f>
        <v>5.5555555555555552E-2</v>
      </c>
      <c r="I296" s="60">
        <f>'Publication Table'!G298/'Publication Table (%)'!I$292</f>
        <v>5.3846153846153849E-2</v>
      </c>
      <c r="J296" s="155">
        <f>'Publication Table'!H298/'Publication Table (%)'!J$292</f>
        <v>5.3699284009546537E-2</v>
      </c>
      <c r="K296" s="60">
        <f>'Publication Table'!I298/'Publication Table (%)'!K$292</f>
        <v>2.5380710659898477E-2</v>
      </c>
      <c r="L296" s="60">
        <f>'Publication Table'!J298/'Publication Table (%)'!L$292</f>
        <v>5.1314142678347933E-2</v>
      </c>
      <c r="M296" s="60">
        <f>'Publication Table'!K298/'Publication Table (%)'!M$292</f>
        <v>2.7707808564231738E-2</v>
      </c>
      <c r="N296" s="60">
        <f>'Publication Table'!L298/'Publication Table (%)'!N$292</f>
        <v>3.9787798408488062E-2</v>
      </c>
      <c r="O296" s="60">
        <f>'Publication Table'!M298/'Publication Table (%)'!O$292</f>
        <v>3.9506172839506172E-2</v>
      </c>
      <c r="P296" s="60">
        <f>'Publication Table'!N298/'Publication Table (%)'!P$292</f>
        <v>4.4795783926218712E-2</v>
      </c>
      <c r="Q296" s="60">
        <f>'Publication Table'!O298/'Publication Table (%)'!Q$292</f>
        <v>8.6390532544378701E-2</v>
      </c>
      <c r="R296" s="60">
        <f>'Publication Table'!P298/'Publication Table (%)'!R$292</f>
        <v>2.3142509135200974E-2</v>
      </c>
      <c r="S296" s="60">
        <f>'Publication Table'!Q298/'Publication Table (%)'!S$292</f>
        <v>3.8557213930348257E-2</v>
      </c>
      <c r="T296" s="60">
        <f>'Publication Table'!R298/'Publication Table (%)'!T$292</f>
        <v>3.7685060565275909E-2</v>
      </c>
      <c r="U296" s="60">
        <f>'Publication Table'!S298/'Publication Table (%)'!U$292</f>
        <v>2.8985507246376812E-2</v>
      </c>
      <c r="V296" s="60">
        <f>'Publication Table'!T298/'Publication Table (%)'!V$292</f>
        <v>3.6986301369863014E-2</v>
      </c>
      <c r="W296" s="60">
        <f>'Publication Table'!U298/'Publication Table (%)'!W$292</f>
        <v>3.1383737517831668E-2</v>
      </c>
      <c r="X296" s="60">
        <f>'Publication Table'!V298/'Publication Table (%)'!X$292</f>
        <v>3.6662452591656132E-2</v>
      </c>
      <c r="Y296" s="60">
        <f>'Publication Table'!W298/'Publication Table (%)'!Y$292</f>
        <v>4.2187500000000003E-2</v>
      </c>
      <c r="Z296" s="60">
        <f>'Publication Table'!X298/'Publication Table (%)'!Z$292</f>
        <v>4.788732394366197E-2</v>
      </c>
      <c r="AA296" s="60">
        <f>'Publication Table'!Y298/'Publication Table (%)'!AA$292</f>
        <v>4.2397660818713448E-2</v>
      </c>
      <c r="AB296" s="60">
        <f>'Publication Table'!Z298/'Publication Table (%)'!AB$292</f>
        <v>3.9332538736591177E-2</v>
      </c>
      <c r="AC296" s="60">
        <f>'Publication Table'!AA298/'Publication Table (%)'!AC$292</f>
        <v>4.4802867383512544E-2</v>
      </c>
    </row>
    <row r="297" spans="2:29" ht="15" hidden="1" customHeight="1" outlineLevel="2">
      <c r="B297" s="132" t="str">
        <f t="shared" si="39"/>
        <v>Monklands HospitalOther reason %</v>
      </c>
      <c r="C297" s="135" t="str">
        <f t="shared" si="43"/>
        <v>Monklands Hospital</v>
      </c>
      <c r="D297" s="165"/>
      <c r="E297" s="61" t="s">
        <v>121</v>
      </c>
      <c r="F297" s="60">
        <f>'Publication Table'!D299/'Publication Table (%)'!F$292</f>
        <v>0</v>
      </c>
      <c r="G297" s="60">
        <f>'Publication Table'!E299/'Publication Table (%)'!G$292</f>
        <v>0</v>
      </c>
      <c r="H297" s="60">
        <f>'Publication Table'!F299/'Publication Table (%)'!H$292</f>
        <v>0</v>
      </c>
      <c r="I297" s="60">
        <f>'Publication Table'!G299/'Publication Table (%)'!I$292</f>
        <v>0</v>
      </c>
      <c r="J297" s="155">
        <f>'Publication Table'!H299/'Publication Table (%)'!J$292</f>
        <v>0</v>
      </c>
      <c r="K297" s="60">
        <f>'Publication Table'!I299/'Publication Table (%)'!K$292</f>
        <v>0</v>
      </c>
      <c r="L297" s="60">
        <f>'Publication Table'!J299/'Publication Table (%)'!L$292</f>
        <v>0</v>
      </c>
      <c r="M297" s="60">
        <f>'Publication Table'!K299/'Publication Table (%)'!M$292</f>
        <v>0</v>
      </c>
      <c r="N297" s="60">
        <f>'Publication Table'!L299/'Publication Table (%)'!N$292</f>
        <v>0</v>
      </c>
      <c r="O297" s="60">
        <f>'Publication Table'!M299/'Publication Table (%)'!O$292</f>
        <v>0</v>
      </c>
      <c r="P297" s="60">
        <f>'Publication Table'!N299/'Publication Table (%)'!P$292</f>
        <v>0</v>
      </c>
      <c r="Q297" s="60">
        <f>'Publication Table'!O299/'Publication Table (%)'!Q$292</f>
        <v>0</v>
      </c>
      <c r="R297" s="60">
        <f>'Publication Table'!P299/'Publication Table (%)'!R$292</f>
        <v>0</v>
      </c>
      <c r="S297" s="60">
        <f>'Publication Table'!Q299/'Publication Table (%)'!S$292</f>
        <v>0</v>
      </c>
      <c r="T297" s="60">
        <f>'Publication Table'!R299/'Publication Table (%)'!T$292</f>
        <v>0</v>
      </c>
      <c r="U297" s="60">
        <f>'Publication Table'!S299/'Publication Table (%)'!U$292</f>
        <v>0</v>
      </c>
      <c r="V297" s="60">
        <f>'Publication Table'!T299/'Publication Table (%)'!V$292</f>
        <v>0</v>
      </c>
      <c r="W297" s="60">
        <f>'Publication Table'!U299/'Publication Table (%)'!W$292</f>
        <v>0</v>
      </c>
      <c r="X297" s="60">
        <f>'Publication Table'!V299/'Publication Table (%)'!X$292</f>
        <v>0</v>
      </c>
      <c r="Y297" s="60">
        <f>'Publication Table'!W299/'Publication Table (%)'!Y$292</f>
        <v>0</v>
      </c>
      <c r="Z297" s="60">
        <f>'Publication Table'!X299/'Publication Table (%)'!Z$292</f>
        <v>0</v>
      </c>
      <c r="AA297" s="60">
        <f>'Publication Table'!Y299/'Publication Table (%)'!AA$292</f>
        <v>0</v>
      </c>
      <c r="AB297" s="60">
        <f>'Publication Table'!Z299/'Publication Table (%)'!AB$292</f>
        <v>0</v>
      </c>
      <c r="AC297" s="60">
        <f>'Publication Table'!AA299/'Publication Table (%)'!AC$292</f>
        <v>0</v>
      </c>
    </row>
    <row r="298" spans="2:29" ht="15" hidden="1" customHeight="1" outlineLevel="1" collapsed="1">
      <c r="B298" s="132" t="str">
        <f t="shared" si="39"/>
        <v>Wishaw General HospitalWishaw General Hospital</v>
      </c>
      <c r="C298" s="135" t="str">
        <f>E298</f>
        <v>Wishaw General Hospital</v>
      </c>
      <c r="D298" s="165" t="s">
        <v>76</v>
      </c>
      <c r="E298" s="65" t="s">
        <v>77</v>
      </c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</row>
    <row r="299" spans="2:29" ht="15" hidden="1" customHeight="1" outlineLevel="2">
      <c r="B299" s="132" t="str">
        <f t="shared" si="39"/>
        <v>Wishaw General HospitalTotal Number of scheduled elective operations in theatre system</v>
      </c>
      <c r="C299" s="135" t="str">
        <f t="shared" ref="C299:C305" si="44">C298</f>
        <v>Wishaw General Hospital</v>
      </c>
      <c r="D299" s="165"/>
      <c r="E299" s="58" t="s">
        <v>3</v>
      </c>
      <c r="F299" s="29">
        <f>'Publication Table'!D301</f>
        <v>742</v>
      </c>
      <c r="G299" s="29">
        <f>'Publication Table'!E301</f>
        <v>665</v>
      </c>
      <c r="H299" s="29">
        <f>'Publication Table'!F301</f>
        <v>656</v>
      </c>
      <c r="I299" s="29">
        <f>'Publication Table'!G301</f>
        <v>622</v>
      </c>
      <c r="J299" s="154">
        <f>'Publication Table'!H301</f>
        <v>679</v>
      </c>
      <c r="K299" s="29">
        <f>'Publication Table'!I301</f>
        <v>687</v>
      </c>
      <c r="L299" s="29">
        <f>'Publication Table'!J301</f>
        <v>660</v>
      </c>
      <c r="M299" s="29">
        <f>'Publication Table'!K301</f>
        <v>667</v>
      </c>
      <c r="N299" s="29">
        <f>'Publication Table'!L301</f>
        <v>683</v>
      </c>
      <c r="O299" s="29">
        <f>'Publication Table'!M301</f>
        <v>693</v>
      </c>
      <c r="P299" s="29">
        <f>'Publication Table'!N301</f>
        <v>799</v>
      </c>
      <c r="Q299" s="29">
        <f>'Publication Table'!O301</f>
        <v>724</v>
      </c>
      <c r="R299" s="29">
        <f>'Publication Table'!P301</f>
        <v>711</v>
      </c>
      <c r="S299" s="29">
        <f>'Publication Table'!Q301</f>
        <v>676</v>
      </c>
      <c r="T299" s="29">
        <f>'Publication Table'!R301</f>
        <v>534</v>
      </c>
      <c r="U299" s="29">
        <f>'Publication Table'!S301</f>
        <v>734</v>
      </c>
      <c r="V299" s="29">
        <f>'Publication Table'!T301</f>
        <v>793</v>
      </c>
      <c r="W299" s="29">
        <f>'Publication Table'!U301</f>
        <v>713</v>
      </c>
      <c r="X299" s="29">
        <f>'Publication Table'!V301</f>
        <v>772</v>
      </c>
      <c r="Y299" s="29">
        <f>'Publication Table'!W301</f>
        <v>754</v>
      </c>
      <c r="Z299" s="29">
        <f>'Publication Table'!X301</f>
        <v>715</v>
      </c>
      <c r="AA299" s="29">
        <f>'Publication Table'!Y301</f>
        <v>797</v>
      </c>
      <c r="AB299" s="29">
        <f>'Publication Table'!Z301</f>
        <v>922</v>
      </c>
      <c r="AC299" s="29">
        <f>'Publication Table'!AA301</f>
        <v>650</v>
      </c>
    </row>
    <row r="300" spans="2:29" ht="15" hidden="1" customHeight="1" outlineLevel="2">
      <c r="B300" s="132" t="str">
        <f t="shared" si="39"/>
        <v>Wishaw General HospitalPercent of total scheduled elective cancellations in theatre systems</v>
      </c>
      <c r="C300" s="135" t="str">
        <f t="shared" si="44"/>
        <v>Wishaw General Hospital</v>
      </c>
      <c r="D300" s="165"/>
      <c r="E300" s="59" t="s">
        <v>117</v>
      </c>
      <c r="F300" s="60">
        <f>'Publication Table'!D302/'Publication Table (%)'!F$299</f>
        <v>0.10512129380053908</v>
      </c>
      <c r="G300" s="60">
        <f>'Publication Table'!E302/'Publication Table (%)'!G$299</f>
        <v>7.5187969924812026E-2</v>
      </c>
      <c r="H300" s="60">
        <f>'Publication Table'!F302/'Publication Table (%)'!H$299</f>
        <v>7.621951219512195E-2</v>
      </c>
      <c r="I300" s="60">
        <f>'Publication Table'!G302/'Publication Table (%)'!I$299</f>
        <v>8.6816720257234734E-2</v>
      </c>
      <c r="J300" s="155">
        <f>'Publication Table'!H302/'Publication Table (%)'!J$299</f>
        <v>8.247422680412371E-2</v>
      </c>
      <c r="K300" s="60">
        <f>'Publication Table'!I302/'Publication Table (%)'!K$299</f>
        <v>9.4614264919941779E-2</v>
      </c>
      <c r="L300" s="60">
        <f>'Publication Table'!J302/'Publication Table (%)'!L$299</f>
        <v>7.7272727272727271E-2</v>
      </c>
      <c r="M300" s="60">
        <f>'Publication Table'!K302/'Publication Table (%)'!M$299</f>
        <v>8.6956521739130432E-2</v>
      </c>
      <c r="N300" s="60">
        <f>'Publication Table'!L302/'Publication Table (%)'!N$299</f>
        <v>0.1273792093704246</v>
      </c>
      <c r="O300" s="60">
        <f>'Publication Table'!M302/'Publication Table (%)'!O$299</f>
        <v>9.8124098124098127E-2</v>
      </c>
      <c r="P300" s="60">
        <f>'Publication Table'!N302/'Publication Table (%)'!P$299</f>
        <v>6.1326658322903627E-2</v>
      </c>
      <c r="Q300" s="60">
        <f>'Publication Table'!O302/'Publication Table (%)'!Q$299</f>
        <v>8.2872928176795577E-2</v>
      </c>
      <c r="R300" s="60">
        <f>'Publication Table'!P302/'Publication Table (%)'!R$299</f>
        <v>7.1729957805907171E-2</v>
      </c>
      <c r="S300" s="60">
        <f>'Publication Table'!Q302/'Publication Table (%)'!S$299</f>
        <v>9.1715976331360943E-2</v>
      </c>
      <c r="T300" s="60">
        <f>'Publication Table'!R302/'Publication Table (%)'!T$299</f>
        <v>7.8651685393258425E-2</v>
      </c>
      <c r="U300" s="60">
        <f>'Publication Table'!S302/'Publication Table (%)'!U$299</f>
        <v>7.7656675749318796E-2</v>
      </c>
      <c r="V300" s="60">
        <f>'Publication Table'!T302/'Publication Table (%)'!V$299</f>
        <v>8.8272383354350573E-2</v>
      </c>
      <c r="W300" s="60">
        <f>'Publication Table'!U302/'Publication Table (%)'!W$299</f>
        <v>7.7138849929873771E-2</v>
      </c>
      <c r="X300" s="60">
        <f>'Publication Table'!V302/'Publication Table (%)'!X$299</f>
        <v>4.792746113989637E-2</v>
      </c>
      <c r="Y300" s="60">
        <f>'Publication Table'!W302/'Publication Table (%)'!Y$299</f>
        <v>6.7639257294429711E-2</v>
      </c>
      <c r="Z300" s="60">
        <f>'Publication Table'!X302/'Publication Table (%)'!Z$299</f>
        <v>0.12867132867132866</v>
      </c>
      <c r="AA300" s="60">
        <f>'Publication Table'!Y302/'Publication Table (%)'!AA$299</f>
        <v>9.7867001254705141E-2</v>
      </c>
      <c r="AB300" s="60">
        <f>'Publication Table'!Z302/'Publication Table (%)'!AB$299</f>
        <v>0.11279826464208242</v>
      </c>
      <c r="AC300" s="60">
        <f>'Publication Table'!AA302/'Publication Table (%)'!AC$299</f>
        <v>8.3076923076923076E-2</v>
      </c>
    </row>
    <row r="301" spans="2:29" ht="15" hidden="1" customHeight="1" outlineLevel="2">
      <c r="B301" s="132" t="str">
        <f t="shared" si="39"/>
        <v>Wishaw General HospitalCancellation based on clinical reason by hospital %</v>
      </c>
      <c r="C301" s="135" t="str">
        <f t="shared" si="44"/>
        <v>Wishaw General Hospital</v>
      </c>
      <c r="D301" s="165"/>
      <c r="E301" s="61" t="s">
        <v>118</v>
      </c>
      <c r="F301" s="60">
        <f>'Publication Table'!D303/'Publication Table (%)'!F$299</f>
        <v>3.0997304582210242E-2</v>
      </c>
      <c r="G301" s="60">
        <f>'Publication Table'!E303/'Publication Table (%)'!G$299</f>
        <v>2.5563909774436091E-2</v>
      </c>
      <c r="H301" s="60">
        <f>'Publication Table'!F303/'Publication Table (%)'!H$299</f>
        <v>1.9817073170731708E-2</v>
      </c>
      <c r="I301" s="60">
        <f>'Publication Table'!G303/'Publication Table (%)'!I$299</f>
        <v>2.5723472668810289E-2</v>
      </c>
      <c r="J301" s="155">
        <f>'Publication Table'!H303/'Publication Table (%)'!J$299</f>
        <v>3.2400589101620032E-2</v>
      </c>
      <c r="K301" s="60">
        <f>'Publication Table'!I303/'Publication Table (%)'!K$299</f>
        <v>3.2023289665211063E-2</v>
      </c>
      <c r="L301" s="60">
        <f>'Publication Table'!J303/'Publication Table (%)'!L$299</f>
        <v>2.1212121212121213E-2</v>
      </c>
      <c r="M301" s="60">
        <f>'Publication Table'!K303/'Publication Table (%)'!M$299</f>
        <v>1.3493253373313344E-2</v>
      </c>
      <c r="N301" s="60">
        <f>'Publication Table'!L303/'Publication Table (%)'!N$299</f>
        <v>2.7818448023426062E-2</v>
      </c>
      <c r="O301" s="60">
        <f>'Publication Table'!M303/'Publication Table (%)'!O$299</f>
        <v>3.1746031746031744E-2</v>
      </c>
      <c r="P301" s="60">
        <f>'Publication Table'!N303/'Publication Table (%)'!P$299</f>
        <v>2.002503128911139E-2</v>
      </c>
      <c r="Q301" s="60">
        <f>'Publication Table'!O303/'Publication Table (%)'!Q$299</f>
        <v>3.4530386740331494E-2</v>
      </c>
      <c r="R301" s="60">
        <f>'Publication Table'!P303/'Publication Table (%)'!R$299</f>
        <v>3.0942334739803096E-2</v>
      </c>
      <c r="S301" s="60">
        <f>'Publication Table'!Q303/'Publication Table (%)'!S$299</f>
        <v>2.514792899408284E-2</v>
      </c>
      <c r="T301" s="60">
        <f>'Publication Table'!R303/'Publication Table (%)'!T$299</f>
        <v>1.8726591760299626E-2</v>
      </c>
      <c r="U301" s="60">
        <f>'Publication Table'!S303/'Publication Table (%)'!U$299</f>
        <v>2.4523160762942781E-2</v>
      </c>
      <c r="V301" s="60">
        <f>'Publication Table'!T303/'Publication Table (%)'!V$299</f>
        <v>2.7742749054224466E-2</v>
      </c>
      <c r="W301" s="60">
        <f>'Publication Table'!U303/'Publication Table (%)'!W$299</f>
        <v>2.1037868162692847E-2</v>
      </c>
      <c r="X301" s="60">
        <f>'Publication Table'!V303/'Publication Table (%)'!X$299</f>
        <v>1.4248704663212436E-2</v>
      </c>
      <c r="Y301" s="60">
        <f>'Publication Table'!W303/'Publication Table (%)'!Y$299</f>
        <v>1.7241379310344827E-2</v>
      </c>
      <c r="Z301" s="60">
        <f>'Publication Table'!X303/'Publication Table (%)'!Z$299</f>
        <v>5.3146853146853149E-2</v>
      </c>
      <c r="AA301" s="60">
        <f>'Publication Table'!Y303/'Publication Table (%)'!AA$299</f>
        <v>1.7565872020075281E-2</v>
      </c>
      <c r="AB301" s="60">
        <f>'Publication Table'!Z303/'Publication Table (%)'!AB$299</f>
        <v>2.8199566160520606E-2</v>
      </c>
      <c r="AC301" s="60">
        <f>'Publication Table'!AA303/'Publication Table (%)'!AC$299</f>
        <v>3.3846153846153845E-2</v>
      </c>
    </row>
    <row r="302" spans="2:29" ht="15" hidden="1" customHeight="1" outlineLevel="2">
      <c r="B302" s="132" t="str">
        <f t="shared" si="39"/>
        <v>Wishaw General HospitalCancellation based on capacity or non-clinical reason by hospital %</v>
      </c>
      <c r="C302" s="135" t="str">
        <f t="shared" si="44"/>
        <v>Wishaw General Hospital</v>
      </c>
      <c r="D302" s="165"/>
      <c r="E302" s="61" t="s">
        <v>119</v>
      </c>
      <c r="F302" s="60">
        <f>'Publication Table'!D304/'Publication Table (%)'!F$299</f>
        <v>2.4258760107816711E-2</v>
      </c>
      <c r="G302" s="60">
        <f>'Publication Table'!E304/'Publication Table (%)'!G$299</f>
        <v>1.3533834586466165E-2</v>
      </c>
      <c r="H302" s="60">
        <f>'Publication Table'!F304/'Publication Table (%)'!H$299</f>
        <v>1.8292682926829267E-2</v>
      </c>
      <c r="I302" s="60">
        <f>'Publication Table'!G304/'Publication Table (%)'!I$299</f>
        <v>2.2508038585209004E-2</v>
      </c>
      <c r="J302" s="155">
        <f>'Publication Table'!H304/'Publication Table (%)'!J$299</f>
        <v>1.4727540500736377E-2</v>
      </c>
      <c r="K302" s="60">
        <f>'Publication Table'!I304/'Publication Table (%)'!K$299</f>
        <v>1.7467248908296942E-2</v>
      </c>
      <c r="L302" s="60">
        <f>'Publication Table'!J304/'Publication Table (%)'!L$299</f>
        <v>2.4242424242424242E-2</v>
      </c>
      <c r="M302" s="60">
        <f>'Publication Table'!K304/'Publication Table (%)'!M$299</f>
        <v>2.2488755622188907E-2</v>
      </c>
      <c r="N302" s="60">
        <f>'Publication Table'!L304/'Publication Table (%)'!N$299</f>
        <v>3.9531478770131773E-2</v>
      </c>
      <c r="O302" s="60">
        <f>'Publication Table'!M304/'Publication Table (%)'!O$299</f>
        <v>2.7417027417027416E-2</v>
      </c>
      <c r="P302" s="60">
        <f>'Publication Table'!N304/'Publication Table (%)'!P$299</f>
        <v>1.0012515644555695E-2</v>
      </c>
      <c r="Q302" s="60">
        <f>'Publication Table'!O304/'Publication Table (%)'!Q$299</f>
        <v>6.9060773480662981E-3</v>
      </c>
      <c r="R302" s="60">
        <f>'Publication Table'!P304/'Publication Table (%)'!R$299</f>
        <v>7.0323488045007029E-3</v>
      </c>
      <c r="S302" s="60">
        <f>'Publication Table'!Q304/'Publication Table (%)'!S$299</f>
        <v>3.6982248520710061E-2</v>
      </c>
      <c r="T302" s="60">
        <f>'Publication Table'!R304/'Publication Table (%)'!T$299</f>
        <v>2.4344569288389514E-2</v>
      </c>
      <c r="U302" s="60">
        <f>'Publication Table'!S304/'Publication Table (%)'!U$299</f>
        <v>1.6348773841961851E-2</v>
      </c>
      <c r="V302" s="60">
        <f>'Publication Table'!T304/'Publication Table (%)'!V$299</f>
        <v>1.7654476670870115E-2</v>
      </c>
      <c r="W302" s="60">
        <f>'Publication Table'!U304/'Publication Table (%)'!W$299</f>
        <v>7.0126227208976155E-3</v>
      </c>
      <c r="X302" s="60">
        <f>'Publication Table'!V304/'Publication Table (%)'!X$299</f>
        <v>1.5544041450777202E-2</v>
      </c>
      <c r="Y302" s="60">
        <f>'Publication Table'!W304/'Publication Table (%)'!Y$299</f>
        <v>1.5915119363395226E-2</v>
      </c>
      <c r="Z302" s="60">
        <f>'Publication Table'!X304/'Publication Table (%)'!Z$299</f>
        <v>3.2167832167832165E-2</v>
      </c>
      <c r="AA302" s="60">
        <f>'Publication Table'!Y304/'Publication Table (%)'!AA$299</f>
        <v>3.6386449184441658E-2</v>
      </c>
      <c r="AB302" s="60">
        <f>'Publication Table'!Z304/'Publication Table (%)'!AB$299</f>
        <v>4.3383947939262472E-2</v>
      </c>
      <c r="AC302" s="60">
        <f>'Publication Table'!AA304/'Publication Table (%)'!AC$299</f>
        <v>0.02</v>
      </c>
    </row>
    <row r="303" spans="2:29" ht="15" hidden="1" customHeight="1" outlineLevel="2">
      <c r="B303" s="132" t="str">
        <f t="shared" si="39"/>
        <v>Wishaw General HospitalCancelled by Patient %</v>
      </c>
      <c r="C303" s="135" t="str">
        <f t="shared" si="44"/>
        <v>Wishaw General Hospital</v>
      </c>
      <c r="D303" s="165"/>
      <c r="E303" s="61" t="s">
        <v>120</v>
      </c>
      <c r="F303" s="60">
        <f>'Publication Table'!D305/'Publication Table (%)'!F$299</f>
        <v>4.9865229110512131E-2</v>
      </c>
      <c r="G303" s="60">
        <f>'Publication Table'!E305/'Publication Table (%)'!G$299</f>
        <v>3.6090225563909777E-2</v>
      </c>
      <c r="H303" s="60">
        <f>'Publication Table'!F305/'Publication Table (%)'!H$299</f>
        <v>3.8109756097560975E-2</v>
      </c>
      <c r="I303" s="60">
        <f>'Publication Table'!G305/'Publication Table (%)'!I$299</f>
        <v>3.8585209003215437E-2</v>
      </c>
      <c r="J303" s="155">
        <f>'Publication Table'!H305/'Publication Table (%)'!J$299</f>
        <v>3.5346097201767304E-2</v>
      </c>
      <c r="K303" s="60">
        <f>'Publication Table'!I305/'Publication Table (%)'!K$299</f>
        <v>4.5123726346433773E-2</v>
      </c>
      <c r="L303" s="60">
        <f>'Publication Table'!J305/'Publication Table (%)'!L$299</f>
        <v>3.1818181818181815E-2</v>
      </c>
      <c r="M303" s="60">
        <f>'Publication Table'!K305/'Publication Table (%)'!M$299</f>
        <v>5.0974512743628186E-2</v>
      </c>
      <c r="N303" s="60">
        <f>'Publication Table'!L305/'Publication Table (%)'!N$299</f>
        <v>6.0029282576866766E-2</v>
      </c>
      <c r="O303" s="60">
        <f>'Publication Table'!M305/'Publication Table (%)'!O$299</f>
        <v>3.896103896103896E-2</v>
      </c>
      <c r="P303" s="60">
        <f>'Publication Table'!N305/'Publication Table (%)'!P$299</f>
        <v>3.1289111389236547E-2</v>
      </c>
      <c r="Q303" s="60">
        <f>'Publication Table'!O305/'Publication Table (%)'!Q$299</f>
        <v>4.1436464088397788E-2</v>
      </c>
      <c r="R303" s="60">
        <f>'Publication Table'!P305/'Publication Table (%)'!R$299</f>
        <v>3.3755274261603373E-2</v>
      </c>
      <c r="S303" s="60">
        <f>'Publication Table'!Q305/'Publication Table (%)'!S$299</f>
        <v>2.9585798816568046E-2</v>
      </c>
      <c r="T303" s="60">
        <f>'Publication Table'!R305/'Publication Table (%)'!T$299</f>
        <v>3.5580524344569285E-2</v>
      </c>
      <c r="U303" s="60">
        <f>'Publication Table'!S305/'Publication Table (%)'!U$299</f>
        <v>3.6784741144414171E-2</v>
      </c>
      <c r="V303" s="60">
        <f>'Publication Table'!T305/'Publication Table (%)'!V$299</f>
        <v>4.2875157629255992E-2</v>
      </c>
      <c r="W303" s="60">
        <f>'Publication Table'!U305/'Publication Table (%)'!W$299</f>
        <v>4.9088359046283309E-2</v>
      </c>
      <c r="X303" s="60">
        <f>'Publication Table'!V305/'Publication Table (%)'!X$299</f>
        <v>1.8134715025906734E-2</v>
      </c>
      <c r="Y303" s="60">
        <f>'Publication Table'!W305/'Publication Table (%)'!Y$299</f>
        <v>3.4482758620689655E-2</v>
      </c>
      <c r="Z303" s="60">
        <f>'Publication Table'!X305/'Publication Table (%)'!Z$299</f>
        <v>4.3356643356643354E-2</v>
      </c>
      <c r="AA303" s="60">
        <f>'Publication Table'!Y305/'Publication Table (%)'!AA$299</f>
        <v>4.3914680050188205E-2</v>
      </c>
      <c r="AB303" s="60">
        <f>'Publication Table'!Z305/'Publication Table (%)'!AB$299</f>
        <v>4.1214750542299353E-2</v>
      </c>
      <c r="AC303" s="60">
        <f>'Publication Table'!AA305/'Publication Table (%)'!AC$299</f>
        <v>2.923076923076923E-2</v>
      </c>
    </row>
    <row r="304" spans="2:29" ht="15" hidden="1" customHeight="1" outlineLevel="2">
      <c r="B304" s="132" t="str">
        <f t="shared" si="39"/>
        <v>Wishaw General HospitalOther reason %</v>
      </c>
      <c r="C304" s="135" t="str">
        <f t="shared" si="44"/>
        <v>Wishaw General Hospital</v>
      </c>
      <c r="D304" s="165"/>
      <c r="E304" s="61" t="s">
        <v>121</v>
      </c>
      <c r="F304" s="60">
        <f>'Publication Table'!D306/'Publication Table (%)'!F$299</f>
        <v>0</v>
      </c>
      <c r="G304" s="60">
        <f>'Publication Table'!E306/'Publication Table (%)'!G$299</f>
        <v>0</v>
      </c>
      <c r="H304" s="60">
        <f>'Publication Table'!F306/'Publication Table (%)'!H$299</f>
        <v>0</v>
      </c>
      <c r="I304" s="60">
        <f>'Publication Table'!G306/'Publication Table (%)'!I$299</f>
        <v>0</v>
      </c>
      <c r="J304" s="155">
        <f>'Publication Table'!H306/'Publication Table (%)'!J$299</f>
        <v>0</v>
      </c>
      <c r="K304" s="60">
        <f>'Publication Table'!I306/'Publication Table (%)'!K$299</f>
        <v>0</v>
      </c>
      <c r="L304" s="60">
        <f>'Publication Table'!J306/'Publication Table (%)'!L$299</f>
        <v>0</v>
      </c>
      <c r="M304" s="60">
        <f>'Publication Table'!K306/'Publication Table (%)'!M$299</f>
        <v>0</v>
      </c>
      <c r="N304" s="60">
        <f>'Publication Table'!L306/'Publication Table (%)'!N$299</f>
        <v>0</v>
      </c>
      <c r="O304" s="60">
        <f>'Publication Table'!M306/'Publication Table (%)'!O$299</f>
        <v>0</v>
      </c>
      <c r="P304" s="60">
        <f>'Publication Table'!N306/'Publication Table (%)'!P$299</f>
        <v>0</v>
      </c>
      <c r="Q304" s="60">
        <f>'Publication Table'!O306/'Publication Table (%)'!Q$299</f>
        <v>0</v>
      </c>
      <c r="R304" s="60">
        <f>'Publication Table'!P306/'Publication Table (%)'!R$299</f>
        <v>0</v>
      </c>
      <c r="S304" s="60">
        <f>'Publication Table'!Q306/'Publication Table (%)'!S$299</f>
        <v>0</v>
      </c>
      <c r="T304" s="60">
        <f>'Publication Table'!R306/'Publication Table (%)'!T$299</f>
        <v>0</v>
      </c>
      <c r="U304" s="60">
        <f>'Publication Table'!S306/'Publication Table (%)'!U$299</f>
        <v>0</v>
      </c>
      <c r="V304" s="60">
        <f>'Publication Table'!T306/'Publication Table (%)'!V$299</f>
        <v>0</v>
      </c>
      <c r="W304" s="60">
        <f>'Publication Table'!U306/'Publication Table (%)'!W$299</f>
        <v>0</v>
      </c>
      <c r="X304" s="60">
        <f>'Publication Table'!V306/'Publication Table (%)'!X$299</f>
        <v>0</v>
      </c>
      <c r="Y304" s="60">
        <f>'Publication Table'!W306/'Publication Table (%)'!Y$299</f>
        <v>0</v>
      </c>
      <c r="Z304" s="60">
        <f>'Publication Table'!X306/'Publication Table (%)'!Z$299</f>
        <v>0</v>
      </c>
      <c r="AA304" s="60">
        <f>'Publication Table'!Y306/'Publication Table (%)'!AA$299</f>
        <v>0</v>
      </c>
      <c r="AB304" s="60">
        <f>'Publication Table'!Z306/'Publication Table (%)'!AB$299</f>
        <v>0</v>
      </c>
      <c r="AC304" s="60">
        <f>'Publication Table'!AA306/'Publication Table (%)'!AC$299</f>
        <v>0</v>
      </c>
    </row>
    <row r="305" spans="2:29" ht="15" customHeight="1">
      <c r="B305" s="132" t="str">
        <f t="shared" si="39"/>
        <v>Wishaw General Hospital</v>
      </c>
      <c r="C305" s="135" t="str">
        <f t="shared" si="44"/>
        <v>Wishaw General Hospital</v>
      </c>
      <c r="D305" s="165"/>
      <c r="E305" s="69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</row>
    <row r="306" spans="2:29" ht="15" customHeight="1">
      <c r="B306" s="132" t="str">
        <f t="shared" si="39"/>
        <v>NHS LothianNHS Lothian</v>
      </c>
      <c r="C306" s="135" t="str">
        <f>E306</f>
        <v>NHS Lothian</v>
      </c>
      <c r="D306" s="165"/>
      <c r="E306" s="64" t="s">
        <v>78</v>
      </c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</row>
    <row r="307" spans="2:29" ht="15" customHeight="1">
      <c r="B307" s="132" t="str">
        <f t="shared" si="39"/>
        <v>NHS LothianTotal Number of scheduled elective operations in theatre system</v>
      </c>
      <c r="C307" s="135" t="str">
        <f t="shared" ref="C307:C313" si="45">C306</f>
        <v>NHS Lothian</v>
      </c>
      <c r="D307" s="165"/>
      <c r="E307" s="58" t="s">
        <v>3</v>
      </c>
      <c r="F307" s="16">
        <f>'Publication Table'!D309</f>
        <v>4695</v>
      </c>
      <c r="G307" s="16">
        <f>'Publication Table'!E309</f>
        <v>5632</v>
      </c>
      <c r="H307" s="16">
        <f>'Publication Table'!F309</f>
        <v>4477</v>
      </c>
      <c r="I307" s="16">
        <f>'Publication Table'!G309</f>
        <v>5046</v>
      </c>
      <c r="J307" s="16">
        <f>'Publication Table'!H309</f>
        <v>5357</v>
      </c>
      <c r="K307" s="16">
        <f>'Publication Table'!I309</f>
        <v>5438</v>
      </c>
      <c r="L307" s="16">
        <f>'Publication Table'!J309</f>
        <v>5701</v>
      </c>
      <c r="M307" s="16">
        <f>'Publication Table'!K309</f>
        <v>5349</v>
      </c>
      <c r="N307" s="16">
        <f>'Publication Table'!L309</f>
        <v>4835</v>
      </c>
      <c r="O307" s="16">
        <f>'Publication Table'!M309</f>
        <v>5457</v>
      </c>
      <c r="P307" s="16">
        <f>'Publication Table'!N309</f>
        <v>5605</v>
      </c>
      <c r="Q307" s="16">
        <f>'Publication Table'!O309</f>
        <v>5168</v>
      </c>
      <c r="R307" s="16">
        <f>'Publication Table'!P309</f>
        <v>5323</v>
      </c>
      <c r="S307" s="16">
        <f>'Publication Table'!Q309</f>
        <v>5780</v>
      </c>
      <c r="T307" s="16">
        <f>'Publication Table'!R309</f>
        <v>4773</v>
      </c>
      <c r="U307" s="16">
        <f>'Publication Table'!S309</f>
        <v>5472</v>
      </c>
      <c r="V307" s="16">
        <f>'Publication Table'!T309</f>
        <v>4956</v>
      </c>
      <c r="W307" s="16">
        <f>'Publication Table'!U309</f>
        <v>4814</v>
      </c>
      <c r="X307" s="16">
        <f>'Publication Table'!V309</f>
        <v>5456</v>
      </c>
      <c r="Y307" s="16">
        <f>'Publication Table'!W309</f>
        <v>4976</v>
      </c>
      <c r="Z307" s="16">
        <f>'Publication Table'!X309</f>
        <v>4742</v>
      </c>
      <c r="AA307" s="16">
        <f>'Publication Table'!Y309</f>
        <v>4783</v>
      </c>
      <c r="AB307" s="16">
        <f>'Publication Table'!Z309</f>
        <v>5651</v>
      </c>
      <c r="AC307" s="16">
        <f>'Publication Table'!AA309</f>
        <v>4400</v>
      </c>
    </row>
    <row r="308" spans="2:29" ht="15" customHeight="1">
      <c r="B308" s="132" t="str">
        <f t="shared" si="39"/>
        <v>NHS LothianPercent of total scheduled elective cancellations in theatre systems</v>
      </c>
      <c r="C308" s="135" t="str">
        <f t="shared" si="45"/>
        <v>NHS Lothian</v>
      </c>
      <c r="D308" s="165"/>
      <c r="E308" s="59" t="s">
        <v>117</v>
      </c>
      <c r="F308" s="88">
        <f>'Publication Table'!D310/'Publication Table (%)'!F$307</f>
        <v>0.11735889243876464</v>
      </c>
      <c r="G308" s="88">
        <f>'Publication Table'!E310/'Publication Table (%)'!G$307</f>
        <v>0.115234375</v>
      </c>
      <c r="H308" s="88">
        <f>'Publication Table'!F310/'Publication Table (%)'!H$307</f>
        <v>0.13111458566004019</v>
      </c>
      <c r="I308" s="88">
        <f>'Publication Table'!G310/'Publication Table (%)'!I$307</f>
        <v>0.10245739199365834</v>
      </c>
      <c r="J308" s="88">
        <f>'Publication Table'!H310/'Publication Table (%)'!J$307</f>
        <v>0.11200298674631323</v>
      </c>
      <c r="K308" s="88">
        <f>'Publication Table'!I310/'Publication Table (%)'!K$307</f>
        <v>0.11769032732622288</v>
      </c>
      <c r="L308" s="88">
        <f>'Publication Table'!J310/'Publication Table (%)'!L$307</f>
        <v>0.13138045956849675</v>
      </c>
      <c r="M308" s="88">
        <f>'Publication Table'!K310/'Publication Table (%)'!M$307</f>
        <v>0.12862217236866705</v>
      </c>
      <c r="N308" s="88">
        <f>'Publication Table'!L310/'Publication Table (%)'!N$307</f>
        <v>0.13340227507755947</v>
      </c>
      <c r="O308" s="88">
        <f>'Publication Table'!M310/'Publication Table (%)'!O$307</f>
        <v>0.13468938977460143</v>
      </c>
      <c r="P308" s="88">
        <f>'Publication Table'!N310/'Publication Table (%)'!P$307</f>
        <v>0.13202497769848351</v>
      </c>
      <c r="Q308" s="88">
        <f>'Publication Table'!O310/'Publication Table (%)'!Q$307</f>
        <v>0.12151702786377709</v>
      </c>
      <c r="R308" s="88">
        <f>'Publication Table'!P310/'Publication Table (%)'!R$307</f>
        <v>0.11384557580311855</v>
      </c>
      <c r="S308" s="88">
        <f>'Publication Table'!Q310/'Publication Table (%)'!S$307</f>
        <v>0.11972318339100346</v>
      </c>
      <c r="T308" s="88">
        <f>'Publication Table'!R310/'Publication Table (%)'!T$307</f>
        <v>9.4489838675885188E-2</v>
      </c>
      <c r="U308" s="88">
        <f>'Publication Table'!S310/'Publication Table (%)'!U$307</f>
        <v>9.6308479532163746E-2</v>
      </c>
      <c r="V308" s="88">
        <f>'Publication Table'!T310/'Publication Table (%)'!V$307</f>
        <v>9.7457627118644072E-2</v>
      </c>
      <c r="W308" s="88">
        <f>'Publication Table'!U310/'Publication Table (%)'!W$307</f>
        <v>0.11175737432488575</v>
      </c>
      <c r="X308" s="88">
        <f>'Publication Table'!V310/'Publication Table (%)'!X$307</f>
        <v>0.10667155425219942</v>
      </c>
      <c r="Y308" s="88">
        <f>'Publication Table'!W310/'Publication Table (%)'!Y$307</f>
        <v>0.11053054662379422</v>
      </c>
      <c r="Z308" s="88">
        <f>'Publication Table'!X310/'Publication Table (%)'!Z$307</f>
        <v>0.11282159426402362</v>
      </c>
      <c r="AA308" s="88">
        <f>'Publication Table'!Y310/'Publication Table (%)'!AA$307</f>
        <v>0.10830022998118335</v>
      </c>
      <c r="AB308" s="88">
        <f>'Publication Table'!Z310/'Publication Table (%)'!AB$307</f>
        <v>0.10900725535303486</v>
      </c>
      <c r="AC308" s="88">
        <f>'Publication Table'!AA310/'Publication Table (%)'!AC$307</f>
        <v>9.4318181818181815E-2</v>
      </c>
    </row>
    <row r="309" spans="2:29" ht="15" customHeight="1">
      <c r="B309" s="132" t="str">
        <f t="shared" si="39"/>
        <v>NHS LothianCancellation based on clinical reason by hospital %</v>
      </c>
      <c r="C309" s="135" t="str">
        <f t="shared" si="45"/>
        <v>NHS Lothian</v>
      </c>
      <c r="D309" s="165"/>
      <c r="E309" s="61" t="s">
        <v>118</v>
      </c>
      <c r="F309" s="88">
        <f>'Publication Table'!D311/'Publication Table (%)'!F$307</f>
        <v>1.7252396166134186E-2</v>
      </c>
      <c r="G309" s="88">
        <f>'Publication Table'!E311/'Publication Table (%)'!G$307</f>
        <v>1.6512784090909092E-2</v>
      </c>
      <c r="H309" s="88">
        <f>'Publication Table'!F311/'Publication Table (%)'!H$307</f>
        <v>2.5463480008934555E-2</v>
      </c>
      <c r="I309" s="88">
        <f>'Publication Table'!G311/'Publication Table (%)'!I$307</f>
        <v>3.0122869599682918E-2</v>
      </c>
      <c r="J309" s="88">
        <f>'Publication Table'!H311/'Publication Table (%)'!J$307</f>
        <v>3.1174164644390517E-2</v>
      </c>
      <c r="K309" s="88">
        <f>'Publication Table'!I311/'Publication Table (%)'!K$307</f>
        <v>2.6480323648400146E-2</v>
      </c>
      <c r="L309" s="88">
        <f>'Publication Table'!J311/'Publication Table (%)'!L$307</f>
        <v>3.2450447289949134E-2</v>
      </c>
      <c r="M309" s="88">
        <f>'Publication Table'!K311/'Publication Table (%)'!M$307</f>
        <v>3.3838100579547579E-2</v>
      </c>
      <c r="N309" s="88">
        <f>'Publication Table'!L311/'Publication Table (%)'!N$307</f>
        <v>2.9576008273009307E-2</v>
      </c>
      <c r="O309" s="88">
        <f>'Publication Table'!M311/'Publication Table (%)'!O$307</f>
        <v>3.5917170606560384E-2</v>
      </c>
      <c r="P309" s="88">
        <f>'Publication Table'!N311/'Publication Table (%)'!P$307</f>
        <v>3.1578947368421054E-2</v>
      </c>
      <c r="Q309" s="88">
        <f>'Publication Table'!O311/'Publication Table (%)'!Q$307</f>
        <v>3.5216718266253867E-2</v>
      </c>
      <c r="R309" s="88">
        <f>'Publication Table'!P311/'Publication Table (%)'!R$307</f>
        <v>3.3627653578808946E-2</v>
      </c>
      <c r="S309" s="88">
        <f>'Publication Table'!Q311/'Publication Table (%)'!S$307</f>
        <v>3.1314878892733565E-2</v>
      </c>
      <c r="T309" s="88">
        <f>'Publication Table'!R311/'Publication Table (%)'!T$307</f>
        <v>2.765556253928347E-2</v>
      </c>
      <c r="U309" s="88">
        <f>'Publication Table'!S311/'Publication Table (%)'!U$307</f>
        <v>2.9057017543859649E-2</v>
      </c>
      <c r="V309" s="88">
        <f>'Publication Table'!T311/'Publication Table (%)'!V$307</f>
        <v>2.602905569007264E-2</v>
      </c>
      <c r="W309" s="88">
        <f>'Publication Table'!U311/'Publication Table (%)'!W$307</f>
        <v>4.3622766929788115E-2</v>
      </c>
      <c r="X309" s="88">
        <f>'Publication Table'!V311/'Publication Table (%)'!X$307</f>
        <v>3.5740469208211147E-2</v>
      </c>
      <c r="Y309" s="88">
        <f>'Publication Table'!W311/'Publication Table (%)'!Y$307</f>
        <v>3.3360128617363344E-2</v>
      </c>
      <c r="Z309" s="88">
        <f>'Publication Table'!X311/'Publication Table (%)'!Z$307</f>
        <v>3.9223956136651202E-2</v>
      </c>
      <c r="AA309" s="88">
        <f>'Publication Table'!Y311/'Publication Table (%)'!AA$307</f>
        <v>3.4079029897553834E-2</v>
      </c>
      <c r="AB309" s="88">
        <f>'Publication Table'!Z311/'Publication Table (%)'!AB$307</f>
        <v>3.8754202795965316E-2</v>
      </c>
      <c r="AC309" s="88">
        <f>'Publication Table'!AA311/'Publication Table (%)'!AC$307</f>
        <v>3.0227272727272728E-2</v>
      </c>
    </row>
    <row r="310" spans="2:29" ht="15" customHeight="1">
      <c r="B310" s="132" t="str">
        <f t="shared" si="39"/>
        <v>NHS LothianCancellation based on capacity or non-clinical reason by hospital %</v>
      </c>
      <c r="C310" s="135" t="str">
        <f t="shared" si="45"/>
        <v>NHS Lothian</v>
      </c>
      <c r="D310" s="165"/>
      <c r="E310" s="61" t="s">
        <v>119</v>
      </c>
      <c r="F310" s="88">
        <f>'Publication Table'!D312/'Publication Table (%)'!F$307</f>
        <v>5.7507987220447284E-3</v>
      </c>
      <c r="G310" s="88">
        <f>'Publication Table'!E312/'Publication Table (%)'!G$307</f>
        <v>4.616477272727273E-3</v>
      </c>
      <c r="H310" s="88">
        <f>'Publication Table'!F312/'Publication Table (%)'!H$307</f>
        <v>1.2061648425284789E-2</v>
      </c>
      <c r="I310" s="88">
        <f>'Publication Table'!G312/'Publication Table (%)'!I$307</f>
        <v>1.2881490289338089E-2</v>
      </c>
      <c r="J310" s="88">
        <f>'Publication Table'!H312/'Publication Table (%)'!J$307</f>
        <v>1.5680418144483853E-2</v>
      </c>
      <c r="K310" s="88">
        <f>'Publication Table'!I312/'Publication Table (%)'!K$307</f>
        <v>1.6734093416697314E-2</v>
      </c>
      <c r="L310" s="88">
        <f>'Publication Table'!J312/'Publication Table (%)'!L$307</f>
        <v>1.7891597965269252E-2</v>
      </c>
      <c r="M310" s="88">
        <f>'Publication Table'!K312/'Publication Table (%)'!M$307</f>
        <v>2.2621050663675455E-2</v>
      </c>
      <c r="N310" s="88">
        <f>'Publication Table'!L312/'Publication Table (%)'!N$307</f>
        <v>3.0816959669079626E-2</v>
      </c>
      <c r="O310" s="88">
        <f>'Publication Table'!M312/'Publication Table (%)'!O$307</f>
        <v>2.5471870991387209E-2</v>
      </c>
      <c r="P310" s="88">
        <f>'Publication Table'!N312/'Publication Table (%)'!P$307</f>
        <v>2.0160570918822479E-2</v>
      </c>
      <c r="Q310" s="88">
        <f>'Publication Table'!O312/'Publication Table (%)'!Q$307</f>
        <v>1.6834365325077399E-2</v>
      </c>
      <c r="R310" s="88">
        <f>'Publication Table'!P312/'Publication Table (%)'!R$307</f>
        <v>1.653203080969378E-2</v>
      </c>
      <c r="S310" s="88">
        <f>'Publication Table'!Q312/'Publication Table (%)'!S$307</f>
        <v>1.8512110726643598E-2</v>
      </c>
      <c r="T310" s="88">
        <f>'Publication Table'!R312/'Publication Table (%)'!T$307</f>
        <v>9.0090090090090089E-3</v>
      </c>
      <c r="U310" s="88">
        <f>'Publication Table'!S312/'Publication Table (%)'!U$307</f>
        <v>1.425438596491228E-2</v>
      </c>
      <c r="V310" s="88">
        <f>'Publication Table'!T312/'Publication Table (%)'!V$307</f>
        <v>1.9975786924939468E-2</v>
      </c>
      <c r="W310" s="88">
        <f>'Publication Table'!U312/'Publication Table (%)'!W$307</f>
        <v>1.8072289156626505E-2</v>
      </c>
      <c r="X310" s="88">
        <f>'Publication Table'!V312/'Publication Table (%)'!X$307</f>
        <v>1.6678885630498533E-2</v>
      </c>
      <c r="Y310" s="88">
        <f>'Publication Table'!W312/'Publication Table (%)'!Y$307</f>
        <v>1.9895498392282957E-2</v>
      </c>
      <c r="Z310" s="88">
        <f>'Publication Table'!X312/'Publication Table (%)'!Z$307</f>
        <v>1.8979333614508646E-2</v>
      </c>
      <c r="AA310" s="88">
        <f>'Publication Table'!Y312/'Publication Table (%)'!AA$307</f>
        <v>2.2579970729667574E-2</v>
      </c>
      <c r="AB310" s="88">
        <f>'Publication Table'!Z312/'Publication Table (%)'!AB$307</f>
        <v>1.5749424880552115E-2</v>
      </c>
      <c r="AC310" s="88">
        <f>'Publication Table'!AA312/'Publication Table (%)'!AC$307</f>
        <v>1.3863636363636364E-2</v>
      </c>
    </row>
    <row r="311" spans="2:29" ht="15" customHeight="1">
      <c r="B311" s="132" t="str">
        <f t="shared" si="39"/>
        <v>NHS LothianCancelled by Patient %</v>
      </c>
      <c r="C311" s="135" t="str">
        <f t="shared" si="45"/>
        <v>NHS Lothian</v>
      </c>
      <c r="D311" s="165"/>
      <c r="E311" s="61" t="s">
        <v>120</v>
      </c>
      <c r="F311" s="88">
        <f>'Publication Table'!D313/'Publication Table (%)'!F$307</f>
        <v>5.4100106496272629E-2</v>
      </c>
      <c r="G311" s="88">
        <f>'Publication Table'!E313/'Publication Table (%)'!G$307</f>
        <v>5.8416193181818184E-2</v>
      </c>
      <c r="H311" s="88">
        <f>'Publication Table'!F313/'Publication Table (%)'!H$307</f>
        <v>6.1201697565333932E-2</v>
      </c>
      <c r="I311" s="88">
        <f>'Publication Table'!G313/'Publication Table (%)'!I$307</f>
        <v>5.1724137931034482E-2</v>
      </c>
      <c r="J311" s="88">
        <f>'Publication Table'!H313/'Publication Table (%)'!J$307</f>
        <v>5.2268060481612845E-2</v>
      </c>
      <c r="K311" s="88">
        <f>'Publication Table'!I313/'Publication Table (%)'!K$307</f>
        <v>5.5902905479955869E-2</v>
      </c>
      <c r="L311" s="88">
        <f>'Publication Table'!J313/'Publication Table (%)'!L$307</f>
        <v>6.9286090159621117E-2</v>
      </c>
      <c r="M311" s="88">
        <f>'Publication Table'!K313/'Publication Table (%)'!M$307</f>
        <v>6.4871938680127125E-2</v>
      </c>
      <c r="N311" s="88">
        <f>'Publication Table'!L313/'Publication Table (%)'!N$307</f>
        <v>6.494312306101345E-2</v>
      </c>
      <c r="O311" s="88">
        <f>'Publication Table'!M313/'Publication Table (%)'!O$307</f>
        <v>6.1755543338830862E-2</v>
      </c>
      <c r="P311" s="88">
        <f>'Publication Table'!N313/'Publication Table (%)'!P$307</f>
        <v>6.9580731489741296E-2</v>
      </c>
      <c r="Q311" s="88">
        <f>'Publication Table'!O313/'Publication Table (%)'!Q$307</f>
        <v>5.9984520123839008E-2</v>
      </c>
      <c r="R311" s="88">
        <f>'Publication Table'!P313/'Publication Table (%)'!R$307</f>
        <v>5.2977644185609615E-2</v>
      </c>
      <c r="S311" s="88">
        <f>'Publication Table'!Q313/'Publication Table (%)'!S$307</f>
        <v>5.536332179930796E-2</v>
      </c>
      <c r="T311" s="88">
        <f>'Publication Table'!R313/'Publication Table (%)'!T$307</f>
        <v>4.7768698931489627E-2</v>
      </c>
      <c r="U311" s="88">
        <f>'Publication Table'!S313/'Publication Table (%)'!U$307</f>
        <v>4.7331871345029239E-2</v>
      </c>
      <c r="V311" s="88">
        <f>'Publication Table'!T313/'Publication Table (%)'!V$307</f>
        <v>4.4995964487489909E-2</v>
      </c>
      <c r="W311" s="88">
        <f>'Publication Table'!U313/'Publication Table (%)'!W$307</f>
        <v>4.2168674698795178E-2</v>
      </c>
      <c r="X311" s="88">
        <f>'Publication Table'!V313/'Publication Table (%)'!X$307</f>
        <v>5.1319648093841645E-2</v>
      </c>
      <c r="Y311" s="88">
        <f>'Publication Table'!W313/'Publication Table (%)'!Y$307</f>
        <v>5.3657556270096461E-2</v>
      </c>
      <c r="Z311" s="88">
        <f>'Publication Table'!X313/'Publication Table (%)'!Z$307</f>
        <v>5.0611556305356388E-2</v>
      </c>
      <c r="AA311" s="88">
        <f>'Publication Table'!Y313/'Publication Table (%)'!AA$307</f>
        <v>4.7459753292912396E-2</v>
      </c>
      <c r="AB311" s="88">
        <f>'Publication Table'!Z313/'Publication Table (%)'!AB$307</f>
        <v>4.7779154132012031E-2</v>
      </c>
      <c r="AC311" s="88">
        <f>'Publication Table'!AA313/'Publication Table (%)'!AC$307</f>
        <v>4.363636363636364E-2</v>
      </c>
    </row>
    <row r="312" spans="2:29" ht="15" customHeight="1">
      <c r="B312" s="132" t="str">
        <f t="shared" si="39"/>
        <v>NHS LothianOther reason %</v>
      </c>
      <c r="C312" s="135" t="str">
        <f t="shared" si="45"/>
        <v>NHS Lothian</v>
      </c>
      <c r="D312" s="165"/>
      <c r="E312" s="61" t="s">
        <v>121</v>
      </c>
      <c r="F312" s="88">
        <f>'Publication Table'!D314/'Publication Table (%)'!F$307</f>
        <v>4.0255591054313096E-2</v>
      </c>
      <c r="G312" s="88">
        <f>'Publication Table'!E314/'Publication Table (%)'!G$307</f>
        <v>3.5688920454545456E-2</v>
      </c>
      <c r="H312" s="88">
        <f>'Publication Table'!F314/'Publication Table (%)'!H$307</f>
        <v>3.2387759660486931E-2</v>
      </c>
      <c r="I312" s="88">
        <f>'Publication Table'!G314/'Publication Table (%)'!I$307</f>
        <v>7.7288941736028535E-3</v>
      </c>
      <c r="J312" s="88">
        <f>'Publication Table'!H314/'Publication Table (%)'!J$307</f>
        <v>1.2880343475826022E-2</v>
      </c>
      <c r="K312" s="88">
        <f>'Publication Table'!I314/'Publication Table (%)'!K$307</f>
        <v>1.8573004781169546E-2</v>
      </c>
      <c r="L312" s="88">
        <f>'Publication Table'!J314/'Publication Table (%)'!L$307</f>
        <v>1.1752324153657253E-2</v>
      </c>
      <c r="M312" s="88">
        <f>'Publication Table'!K314/'Publication Table (%)'!M$307</f>
        <v>7.2910824453168814E-3</v>
      </c>
      <c r="N312" s="88">
        <f>'Publication Table'!L314/'Publication Table (%)'!N$307</f>
        <v>8.0661840744570834E-3</v>
      </c>
      <c r="O312" s="88">
        <f>'Publication Table'!M314/'Publication Table (%)'!O$307</f>
        <v>1.154480483782298E-2</v>
      </c>
      <c r="P312" s="88">
        <f>'Publication Table'!N314/'Publication Table (%)'!P$307</f>
        <v>1.0704727921498661E-2</v>
      </c>
      <c r="Q312" s="88">
        <f>'Publication Table'!O314/'Publication Table (%)'!Q$307</f>
        <v>9.4814241486068113E-3</v>
      </c>
      <c r="R312" s="88">
        <f>'Publication Table'!P314/'Publication Table (%)'!R$307</f>
        <v>1.07082472290062E-2</v>
      </c>
      <c r="S312" s="88">
        <f>'Publication Table'!Q314/'Publication Table (%)'!S$307</f>
        <v>1.453287197231834E-2</v>
      </c>
      <c r="T312" s="88">
        <f>'Publication Table'!R314/'Publication Table (%)'!T$307</f>
        <v>1.005656819610308E-2</v>
      </c>
      <c r="U312" s="88">
        <f>'Publication Table'!S314/'Publication Table (%)'!U$307</f>
        <v>5.6652046783625728E-3</v>
      </c>
      <c r="V312" s="88">
        <f>'Publication Table'!T314/'Publication Table (%)'!V$307</f>
        <v>6.4568200161420498E-3</v>
      </c>
      <c r="W312" s="88">
        <f>'Publication Table'!U314/'Publication Table (%)'!W$307</f>
        <v>7.8936435396759451E-3</v>
      </c>
      <c r="X312" s="88">
        <f>'Publication Table'!V314/'Publication Table (%)'!X$307</f>
        <v>2.9325513196480938E-3</v>
      </c>
      <c r="Y312" s="88">
        <f>'Publication Table'!W314/'Publication Table (%)'!Y$307</f>
        <v>3.6173633440514468E-3</v>
      </c>
      <c r="Z312" s="88">
        <f>'Publication Table'!X314/'Publication Table (%)'!Z$307</f>
        <v>4.0067482075073812E-3</v>
      </c>
      <c r="AA312" s="88">
        <f>'Publication Table'!Y314/'Publication Table (%)'!AA$307</f>
        <v>4.1814760610495508E-3</v>
      </c>
      <c r="AB312" s="88">
        <f>'Publication Table'!Z314/'Publication Table (%)'!AB$307</f>
        <v>6.7244735445053973E-3</v>
      </c>
      <c r="AC312" s="88">
        <f>'Publication Table'!AA314/'Publication Table (%)'!AC$307</f>
        <v>6.5909090909090908E-3</v>
      </c>
    </row>
    <row r="313" spans="2:29" ht="15" customHeight="1" collapsed="1">
      <c r="B313" s="132" t="str">
        <f t="shared" si="39"/>
        <v>NHS LothianHospital Level</v>
      </c>
      <c r="C313" s="135" t="str">
        <f t="shared" si="45"/>
        <v>NHS Lothian</v>
      </c>
      <c r="D313" s="165"/>
      <c r="E313" s="66" t="s">
        <v>10</v>
      </c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</row>
    <row r="314" spans="2:29" ht="15" hidden="1" customHeight="1" outlineLevel="1" collapsed="1">
      <c r="B314" s="132" t="str">
        <f t="shared" si="39"/>
        <v>Princess Alexandra Eye PavilionPrincess Alexandra Eye Pavilion</v>
      </c>
      <c r="C314" s="135" t="str">
        <f>E314</f>
        <v>Princess Alexandra Eye Pavilion</v>
      </c>
      <c r="D314" s="165" t="s">
        <v>79</v>
      </c>
      <c r="E314" s="73" t="s">
        <v>80</v>
      </c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</row>
    <row r="315" spans="2:29" ht="15" hidden="1" customHeight="1" outlineLevel="2">
      <c r="B315" s="132" t="str">
        <f t="shared" si="39"/>
        <v>Princess Alexandra Eye PavilionTotal Number of scheduled elective operations in theatre system</v>
      </c>
      <c r="C315" s="135" t="str">
        <f t="shared" ref="C315:C320" si="46">C314</f>
        <v>Princess Alexandra Eye Pavilion</v>
      </c>
      <c r="D315" s="165"/>
      <c r="E315" s="58" t="s">
        <v>3</v>
      </c>
      <c r="F315" s="29">
        <f>'Publication Table'!D317</f>
        <v>417</v>
      </c>
      <c r="G315" s="29">
        <f>'Publication Table'!E317</f>
        <v>535</v>
      </c>
      <c r="H315" s="29">
        <f>'Publication Table'!F317</f>
        <v>335</v>
      </c>
      <c r="I315" s="29">
        <f>'Publication Table'!G317</f>
        <v>443</v>
      </c>
      <c r="J315" s="154">
        <f>'Publication Table'!H317</f>
        <v>520</v>
      </c>
      <c r="K315" s="29">
        <f>'Publication Table'!I317</f>
        <v>558</v>
      </c>
      <c r="L315" s="29">
        <f>'Publication Table'!J317</f>
        <v>551</v>
      </c>
      <c r="M315" s="29">
        <f>'Publication Table'!K317</f>
        <v>542</v>
      </c>
      <c r="N315" s="29">
        <f>'Publication Table'!L317</f>
        <v>458</v>
      </c>
      <c r="O315" s="29">
        <f>'Publication Table'!M317</f>
        <v>517</v>
      </c>
      <c r="P315" s="29">
        <f>'Publication Table'!N317</f>
        <v>595</v>
      </c>
      <c r="Q315" s="29">
        <f>'Publication Table'!O317</f>
        <v>531</v>
      </c>
      <c r="R315" s="29">
        <f>'Publication Table'!P317</f>
        <v>553</v>
      </c>
      <c r="S315" s="29">
        <f>'Publication Table'!Q317</f>
        <v>552</v>
      </c>
      <c r="T315" s="29">
        <f>'Publication Table'!R317</f>
        <v>392</v>
      </c>
      <c r="U315" s="29">
        <f>'Publication Table'!S317</f>
        <v>543</v>
      </c>
      <c r="V315" s="29">
        <f>'Publication Table'!T317</f>
        <v>533</v>
      </c>
      <c r="W315" s="29">
        <f>'Publication Table'!U317</f>
        <v>515</v>
      </c>
      <c r="X315" s="29">
        <f>'Publication Table'!V317</f>
        <v>578</v>
      </c>
      <c r="Y315" s="29">
        <f>'Publication Table'!W317</f>
        <v>424</v>
      </c>
      <c r="Z315" s="29">
        <f>'Publication Table'!X317</f>
        <v>462</v>
      </c>
      <c r="AA315" s="29">
        <f>'Publication Table'!Y317</f>
        <v>436</v>
      </c>
      <c r="AB315" s="29">
        <f>'Publication Table'!Z317</f>
        <v>525</v>
      </c>
      <c r="AC315" s="29">
        <f>'Publication Table'!AA317</f>
        <v>394</v>
      </c>
    </row>
    <row r="316" spans="2:29" ht="15" hidden="1" customHeight="1" outlineLevel="2">
      <c r="B316" s="132" t="str">
        <f t="shared" si="39"/>
        <v>Princess Alexandra Eye PavilionPercent of total scheduled elective cancellations in theatre systems</v>
      </c>
      <c r="C316" s="135" t="str">
        <f t="shared" si="46"/>
        <v>Princess Alexandra Eye Pavilion</v>
      </c>
      <c r="D316" s="165"/>
      <c r="E316" s="59" t="s">
        <v>117</v>
      </c>
      <c r="F316" s="60">
        <f>'Publication Table'!D318/'Publication Table (%)'!F$315</f>
        <v>0.14148681055155876</v>
      </c>
      <c r="G316" s="60">
        <f>'Publication Table'!E318/'Publication Table (%)'!G$315</f>
        <v>0.12336448598130841</v>
      </c>
      <c r="H316" s="60">
        <f>'Publication Table'!F318/'Publication Table (%)'!H$315</f>
        <v>0.15223880597014924</v>
      </c>
      <c r="I316" s="60">
        <f>'Publication Table'!G318/'Publication Table (%)'!I$315</f>
        <v>0.11963882618510158</v>
      </c>
      <c r="J316" s="155">
        <f>'Publication Table'!H318/'Publication Table (%)'!J$315</f>
        <v>0.11346153846153846</v>
      </c>
      <c r="K316" s="60">
        <f>'Publication Table'!I318/'Publication Table (%)'!K$315</f>
        <v>0.11648745519713262</v>
      </c>
      <c r="L316" s="60">
        <f>'Publication Table'!J318/'Publication Table (%)'!L$315</f>
        <v>0.11252268602540835</v>
      </c>
      <c r="M316" s="60">
        <f>'Publication Table'!K318/'Publication Table (%)'!M$315</f>
        <v>0.19557195571955718</v>
      </c>
      <c r="N316" s="60">
        <f>'Publication Table'!L318/'Publication Table (%)'!N$315</f>
        <v>0.14628820960698691</v>
      </c>
      <c r="O316" s="60">
        <f>'Publication Table'!M318/'Publication Table (%)'!O$315</f>
        <v>8.7040618955512572E-2</v>
      </c>
      <c r="P316" s="60">
        <f>'Publication Table'!N318/'Publication Table (%)'!P$315</f>
        <v>0.11092436974789915</v>
      </c>
      <c r="Q316" s="60">
        <f>'Publication Table'!O318/'Publication Table (%)'!Q$315</f>
        <v>0.1224105461393597</v>
      </c>
      <c r="R316" s="60">
        <f>'Publication Table'!P318/'Publication Table (%)'!R$315</f>
        <v>0.1301989150090416</v>
      </c>
      <c r="S316" s="60">
        <f>'Publication Table'!Q318/'Publication Table (%)'!S$315</f>
        <v>0.11956521739130435</v>
      </c>
      <c r="T316" s="60">
        <f>'Publication Table'!R318/'Publication Table (%)'!T$315</f>
        <v>5.6122448979591837E-2</v>
      </c>
      <c r="U316" s="60">
        <f>'Publication Table'!S318/'Publication Table (%)'!U$315</f>
        <v>9.2081031307550645E-2</v>
      </c>
      <c r="V316" s="60">
        <f>'Publication Table'!T318/'Publication Table (%)'!V$315</f>
        <v>0.1350844277673546</v>
      </c>
      <c r="W316" s="60">
        <f>'Publication Table'!U318/'Publication Table (%)'!W$315</f>
        <v>0.13203883495145632</v>
      </c>
      <c r="X316" s="60">
        <f>'Publication Table'!V318/'Publication Table (%)'!X$315</f>
        <v>0.13667820069204153</v>
      </c>
      <c r="Y316" s="60">
        <f>'Publication Table'!W318/'Publication Table (%)'!Y$315</f>
        <v>0.12971698113207547</v>
      </c>
      <c r="Z316" s="60">
        <f>'Publication Table'!X318/'Publication Table (%)'!Z$315</f>
        <v>0.14285714285714285</v>
      </c>
      <c r="AA316" s="60">
        <f>'Publication Table'!Y318/'Publication Table (%)'!AA$315</f>
        <v>0.11238532110091744</v>
      </c>
      <c r="AB316" s="60">
        <f>'Publication Table'!Z318/'Publication Table (%)'!AB$315</f>
        <v>0.10285714285714286</v>
      </c>
      <c r="AC316" s="60">
        <f>'Publication Table'!AA318/'Publication Table (%)'!AC$315</f>
        <v>0.10913705583756345</v>
      </c>
    </row>
    <row r="317" spans="2:29" ht="15" hidden="1" customHeight="1" outlineLevel="2">
      <c r="B317" s="132" t="str">
        <f t="shared" si="39"/>
        <v>Princess Alexandra Eye PavilionCancellation based on clinical reason by hospital %</v>
      </c>
      <c r="C317" s="135" t="str">
        <f t="shared" si="46"/>
        <v>Princess Alexandra Eye Pavilion</v>
      </c>
      <c r="D317" s="165"/>
      <c r="E317" s="61" t="s">
        <v>118</v>
      </c>
      <c r="F317" s="60">
        <f>'Publication Table'!D319/'Publication Table (%)'!F$315</f>
        <v>1.1990407673860911E-2</v>
      </c>
      <c r="G317" s="60">
        <f>'Publication Table'!E319/'Publication Table (%)'!G$315</f>
        <v>9.3457943925233638E-3</v>
      </c>
      <c r="H317" s="60">
        <f>'Publication Table'!F319/'Publication Table (%)'!H$315</f>
        <v>0</v>
      </c>
      <c r="I317" s="60">
        <f>'Publication Table'!G319/'Publication Table (%)'!I$315</f>
        <v>2.0316027088036117E-2</v>
      </c>
      <c r="J317" s="155">
        <f>'Publication Table'!H319/'Publication Table (%)'!J$315</f>
        <v>1.3461538461538462E-2</v>
      </c>
      <c r="K317" s="60">
        <f>'Publication Table'!I319/'Publication Table (%)'!K$315</f>
        <v>1.4336917562724014E-2</v>
      </c>
      <c r="L317" s="60">
        <f>'Publication Table'!J319/'Publication Table (%)'!L$315</f>
        <v>1.0889292196007259E-2</v>
      </c>
      <c r="M317" s="60">
        <f>'Publication Table'!K319/'Publication Table (%)'!M$315</f>
        <v>2.7675276752767528E-2</v>
      </c>
      <c r="N317" s="60">
        <f>'Publication Table'!L319/'Publication Table (%)'!N$315</f>
        <v>1.9650655021834062E-2</v>
      </c>
      <c r="O317" s="60">
        <f>'Publication Table'!M319/'Publication Table (%)'!O$315</f>
        <v>2.1276595744680851E-2</v>
      </c>
      <c r="P317" s="60">
        <f>'Publication Table'!N319/'Publication Table (%)'!P$315</f>
        <v>1.680672268907563E-2</v>
      </c>
      <c r="Q317" s="60">
        <f>'Publication Table'!O319/'Publication Table (%)'!Q$315</f>
        <v>1.8832391713747645E-3</v>
      </c>
      <c r="R317" s="60">
        <f>'Publication Table'!P319/'Publication Table (%)'!R$315</f>
        <v>9.0415913200723331E-3</v>
      </c>
      <c r="S317" s="60">
        <f>'Publication Table'!Q319/'Publication Table (%)'!S$315</f>
        <v>1.4492753623188406E-2</v>
      </c>
      <c r="T317" s="60">
        <f>'Publication Table'!R319/'Publication Table (%)'!T$315</f>
        <v>1.5306122448979591E-2</v>
      </c>
      <c r="U317" s="60">
        <f>'Publication Table'!S319/'Publication Table (%)'!U$315</f>
        <v>2.9465930018416207E-2</v>
      </c>
      <c r="V317" s="60">
        <f>'Publication Table'!T319/'Publication Table (%)'!V$315</f>
        <v>1.8761726078799251E-2</v>
      </c>
      <c r="W317" s="60">
        <f>'Publication Table'!U319/'Publication Table (%)'!W$315</f>
        <v>3.8834951456310676E-2</v>
      </c>
      <c r="X317" s="60">
        <f>'Publication Table'!V319/'Publication Table (%)'!X$315</f>
        <v>2.2491349480968859E-2</v>
      </c>
      <c r="Y317" s="60">
        <f>'Publication Table'!W319/'Publication Table (%)'!Y$315</f>
        <v>2.1226415094339621E-2</v>
      </c>
      <c r="Z317" s="60">
        <f>'Publication Table'!X319/'Publication Table (%)'!Z$315</f>
        <v>2.1645021645021644E-2</v>
      </c>
      <c r="AA317" s="60">
        <f>'Publication Table'!Y319/'Publication Table (%)'!AA$315</f>
        <v>2.7522935779816515E-2</v>
      </c>
      <c r="AB317" s="60">
        <f>'Publication Table'!Z319/'Publication Table (%)'!AB$315</f>
        <v>2.4761904761904763E-2</v>
      </c>
      <c r="AC317" s="60">
        <f>'Publication Table'!AA319/'Publication Table (%)'!AC$315</f>
        <v>2.030456852791878E-2</v>
      </c>
    </row>
    <row r="318" spans="2:29" ht="15" hidden="1" customHeight="1" outlineLevel="2">
      <c r="B318" s="132" t="str">
        <f t="shared" si="39"/>
        <v>Princess Alexandra Eye PavilionCancellation based on capacity or non-clinical reason by hospital %</v>
      </c>
      <c r="C318" s="135" t="str">
        <f t="shared" si="46"/>
        <v>Princess Alexandra Eye Pavilion</v>
      </c>
      <c r="D318" s="165"/>
      <c r="E318" s="61" t="s">
        <v>119</v>
      </c>
      <c r="F318" s="60">
        <f>'Publication Table'!D320/'Publication Table (%)'!F$315</f>
        <v>9.5923261390887284E-3</v>
      </c>
      <c r="G318" s="60">
        <f>'Publication Table'!E320/'Publication Table (%)'!G$315</f>
        <v>1.869158878504673E-3</v>
      </c>
      <c r="H318" s="60">
        <f>'Publication Table'!F320/'Publication Table (%)'!H$315</f>
        <v>2.0895522388059702E-2</v>
      </c>
      <c r="I318" s="60">
        <f>'Publication Table'!G320/'Publication Table (%)'!I$315</f>
        <v>2.2573363431151242E-2</v>
      </c>
      <c r="J318" s="155">
        <f>'Publication Table'!H320/'Publication Table (%)'!J$315</f>
        <v>5.7692307692307696E-3</v>
      </c>
      <c r="K318" s="60">
        <f>'Publication Table'!I320/'Publication Table (%)'!K$315</f>
        <v>1.9713261648745518E-2</v>
      </c>
      <c r="L318" s="60">
        <f>'Publication Table'!J320/'Publication Table (%)'!L$315</f>
        <v>1.0889292196007259E-2</v>
      </c>
      <c r="M318" s="60">
        <f>'Publication Table'!K320/'Publication Table (%)'!M$315</f>
        <v>7.5645756457564578E-2</v>
      </c>
      <c r="N318" s="60">
        <f>'Publication Table'!L320/'Publication Table (%)'!N$315</f>
        <v>8.0786026200873357E-2</v>
      </c>
      <c r="O318" s="60">
        <f>'Publication Table'!M320/'Publication Table (%)'!O$315</f>
        <v>3.8684719535783366E-3</v>
      </c>
      <c r="P318" s="60">
        <f>'Publication Table'!N320/'Publication Table (%)'!P$315</f>
        <v>5.0420168067226894E-3</v>
      </c>
      <c r="Q318" s="60">
        <f>'Publication Table'!O320/'Publication Table (%)'!Q$315</f>
        <v>3.5781544256120526E-2</v>
      </c>
      <c r="R318" s="60">
        <f>'Publication Table'!P320/'Publication Table (%)'!R$315</f>
        <v>3.7974683544303799E-2</v>
      </c>
      <c r="S318" s="60">
        <f>'Publication Table'!Q320/'Publication Table (%)'!S$315</f>
        <v>4.8913043478260872E-2</v>
      </c>
      <c r="T318" s="60">
        <f>'Publication Table'!R320/'Publication Table (%)'!T$315</f>
        <v>2.5510204081632654E-2</v>
      </c>
      <c r="U318" s="60">
        <f>'Publication Table'!S320/'Publication Table (%)'!U$315</f>
        <v>1.289134438305709E-2</v>
      </c>
      <c r="V318" s="60">
        <f>'Publication Table'!T320/'Publication Table (%)'!V$315</f>
        <v>3.1894934333958722E-2</v>
      </c>
      <c r="W318" s="60">
        <f>'Publication Table'!U320/'Publication Table (%)'!W$315</f>
        <v>2.3300970873786409E-2</v>
      </c>
      <c r="X318" s="60">
        <f>'Publication Table'!V320/'Publication Table (%)'!X$315</f>
        <v>2.4221453287197232E-2</v>
      </c>
      <c r="Y318" s="60">
        <f>'Publication Table'!W320/'Publication Table (%)'!Y$315</f>
        <v>5.1886792452830191E-2</v>
      </c>
      <c r="Z318" s="60">
        <f>'Publication Table'!X320/'Publication Table (%)'!Z$315</f>
        <v>3.4632034632034632E-2</v>
      </c>
      <c r="AA318" s="60">
        <f>'Publication Table'!Y320/'Publication Table (%)'!AA$315</f>
        <v>2.0642201834862386E-2</v>
      </c>
      <c r="AB318" s="60">
        <f>'Publication Table'!Z320/'Publication Table (%)'!AB$315</f>
        <v>1.1428571428571429E-2</v>
      </c>
      <c r="AC318" s="60">
        <f>'Publication Table'!AA320/'Publication Table (%)'!AC$315</f>
        <v>7.6142131979695434E-3</v>
      </c>
    </row>
    <row r="319" spans="2:29" ht="15" hidden="1" customHeight="1" outlineLevel="2">
      <c r="B319" s="132" t="str">
        <f t="shared" si="39"/>
        <v>Princess Alexandra Eye PavilionCancelled by Patient %</v>
      </c>
      <c r="C319" s="135" t="str">
        <f t="shared" si="46"/>
        <v>Princess Alexandra Eye Pavilion</v>
      </c>
      <c r="D319" s="165"/>
      <c r="E319" s="61" t="s">
        <v>120</v>
      </c>
      <c r="F319" s="60">
        <f>'Publication Table'!D321/'Publication Table (%)'!F$315</f>
        <v>6.9544364508393283E-2</v>
      </c>
      <c r="G319" s="60">
        <f>'Publication Table'!E321/'Publication Table (%)'!G$315</f>
        <v>6.3551401869158877E-2</v>
      </c>
      <c r="H319" s="60">
        <f>'Publication Table'!F321/'Publication Table (%)'!H$315</f>
        <v>7.4626865671641784E-2</v>
      </c>
      <c r="I319" s="60">
        <f>'Publication Table'!G321/'Publication Table (%)'!I$315</f>
        <v>6.9977426636568849E-2</v>
      </c>
      <c r="J319" s="155">
        <f>'Publication Table'!H321/'Publication Table (%)'!J$315</f>
        <v>6.5384615384615388E-2</v>
      </c>
      <c r="K319" s="60">
        <f>'Publication Table'!I321/'Publication Table (%)'!K$315</f>
        <v>4.6594982078853049E-2</v>
      </c>
      <c r="L319" s="60">
        <f>'Publication Table'!J321/'Publication Table (%)'!L$315</f>
        <v>6.7150635208711437E-2</v>
      </c>
      <c r="M319" s="60">
        <f>'Publication Table'!K321/'Publication Table (%)'!M$315</f>
        <v>7.9335793357933573E-2</v>
      </c>
      <c r="N319" s="60">
        <f>'Publication Table'!L321/'Publication Table (%)'!N$315</f>
        <v>3.9301310043668124E-2</v>
      </c>
      <c r="O319" s="60">
        <f>'Publication Table'!M321/'Publication Table (%)'!O$315</f>
        <v>4.6421663442940041E-2</v>
      </c>
      <c r="P319" s="60">
        <f>'Publication Table'!N321/'Publication Table (%)'!P$315</f>
        <v>7.2268907563025217E-2</v>
      </c>
      <c r="Q319" s="60">
        <f>'Publication Table'!O321/'Publication Table (%)'!Q$315</f>
        <v>6.4030131826741998E-2</v>
      </c>
      <c r="R319" s="60">
        <f>'Publication Table'!P321/'Publication Table (%)'!R$315</f>
        <v>5.4249547920433995E-2</v>
      </c>
      <c r="S319" s="60">
        <f>'Publication Table'!Q321/'Publication Table (%)'!S$315</f>
        <v>3.4420289855072464E-2</v>
      </c>
      <c r="T319" s="60">
        <f>'Publication Table'!R321/'Publication Table (%)'!T$315</f>
        <v>1.5306122448979591E-2</v>
      </c>
      <c r="U319" s="60">
        <f>'Publication Table'!S321/'Publication Table (%)'!U$315</f>
        <v>4.9723756906077346E-2</v>
      </c>
      <c r="V319" s="60">
        <f>'Publication Table'!T321/'Publication Table (%)'!V$315</f>
        <v>8.4427767354596617E-2</v>
      </c>
      <c r="W319" s="60">
        <f>'Publication Table'!U321/'Publication Table (%)'!W$315</f>
        <v>6.9902912621359226E-2</v>
      </c>
      <c r="X319" s="60">
        <f>'Publication Table'!V321/'Publication Table (%)'!X$315</f>
        <v>8.9965397923875437E-2</v>
      </c>
      <c r="Y319" s="60">
        <f>'Publication Table'!W321/'Publication Table (%)'!Y$315</f>
        <v>5.6603773584905662E-2</v>
      </c>
      <c r="Z319" s="60">
        <f>'Publication Table'!X321/'Publication Table (%)'!Z$315</f>
        <v>8.6580086580086577E-2</v>
      </c>
      <c r="AA319" s="60">
        <f>'Publication Table'!Y321/'Publication Table (%)'!AA$315</f>
        <v>6.4220183486238536E-2</v>
      </c>
      <c r="AB319" s="60">
        <f>'Publication Table'!Z321/'Publication Table (%)'!AB$315</f>
        <v>6.6666666666666666E-2</v>
      </c>
      <c r="AC319" s="60">
        <f>'Publication Table'!AA321/'Publication Table (%)'!AC$315</f>
        <v>8.1218274111675121E-2</v>
      </c>
    </row>
    <row r="320" spans="2:29" ht="15" hidden="1" customHeight="1" outlineLevel="2">
      <c r="B320" s="132" t="str">
        <f t="shared" si="39"/>
        <v>Princess Alexandra Eye PavilionOther reason %</v>
      </c>
      <c r="C320" s="135" t="str">
        <f t="shared" si="46"/>
        <v>Princess Alexandra Eye Pavilion</v>
      </c>
      <c r="D320" s="165"/>
      <c r="E320" s="61" t="s">
        <v>121</v>
      </c>
      <c r="F320" s="60">
        <f>'Publication Table'!D322/'Publication Table (%)'!F$315</f>
        <v>5.0359712230215826E-2</v>
      </c>
      <c r="G320" s="60">
        <f>'Publication Table'!E322/'Publication Table (%)'!G$315</f>
        <v>4.8598130841121495E-2</v>
      </c>
      <c r="H320" s="60">
        <f>'Publication Table'!F322/'Publication Table (%)'!H$315</f>
        <v>5.6716417910447764E-2</v>
      </c>
      <c r="I320" s="60">
        <f>'Publication Table'!G322/'Publication Table (%)'!I$315</f>
        <v>6.7720090293453723E-3</v>
      </c>
      <c r="J320" s="155">
        <f>'Publication Table'!H322/'Publication Table (%)'!J$315</f>
        <v>2.8846153846153848E-2</v>
      </c>
      <c r="K320" s="60">
        <f>'Publication Table'!I322/'Publication Table (%)'!K$315</f>
        <v>3.5842293906810034E-2</v>
      </c>
      <c r="L320" s="60">
        <f>'Publication Table'!J322/'Publication Table (%)'!L$315</f>
        <v>2.3593466424682397E-2</v>
      </c>
      <c r="M320" s="60">
        <f>'Publication Table'!K322/'Publication Table (%)'!M$315</f>
        <v>1.2915129151291513E-2</v>
      </c>
      <c r="N320" s="60">
        <f>'Publication Table'!L322/'Publication Table (%)'!N$315</f>
        <v>6.5502183406113534E-3</v>
      </c>
      <c r="O320" s="60">
        <f>'Publication Table'!M322/'Publication Table (%)'!O$315</f>
        <v>1.5473887814313346E-2</v>
      </c>
      <c r="P320" s="60">
        <f>'Publication Table'!N322/'Publication Table (%)'!P$315</f>
        <v>1.680672268907563E-2</v>
      </c>
      <c r="Q320" s="60">
        <f>'Publication Table'!O322/'Publication Table (%)'!Q$315</f>
        <v>2.0715630885122412E-2</v>
      </c>
      <c r="R320" s="60">
        <f>'Publication Table'!P322/'Publication Table (%)'!R$315</f>
        <v>2.8933092224231464E-2</v>
      </c>
      <c r="S320" s="60">
        <f>'Publication Table'!Q322/'Publication Table (%)'!S$315</f>
        <v>2.1739130434782608E-2</v>
      </c>
      <c r="T320" s="60">
        <f>'Publication Table'!R322/'Publication Table (%)'!T$315</f>
        <v>0</v>
      </c>
      <c r="U320" s="60">
        <f>'Publication Table'!S322/'Publication Table (%)'!U$315</f>
        <v>0</v>
      </c>
      <c r="V320" s="60">
        <f>'Publication Table'!T322/'Publication Table (%)'!V$315</f>
        <v>0</v>
      </c>
      <c r="W320" s="60">
        <f>'Publication Table'!U322/'Publication Table (%)'!W$315</f>
        <v>0</v>
      </c>
      <c r="X320" s="60">
        <f>'Publication Table'!V322/'Publication Table (%)'!X$315</f>
        <v>0</v>
      </c>
      <c r="Y320" s="60">
        <f>'Publication Table'!W322/'Publication Table (%)'!Y$315</f>
        <v>0</v>
      </c>
      <c r="Z320" s="60">
        <f>'Publication Table'!X322/'Publication Table (%)'!Z$315</f>
        <v>0</v>
      </c>
      <c r="AA320" s="60">
        <f>'Publication Table'!Y322/'Publication Table (%)'!AA$315</f>
        <v>0</v>
      </c>
      <c r="AB320" s="60">
        <f>'Publication Table'!Z322/'Publication Table (%)'!AB$315</f>
        <v>0</v>
      </c>
      <c r="AC320" s="60">
        <f>'Publication Table'!AA322/'Publication Table (%)'!AC$315</f>
        <v>0</v>
      </c>
    </row>
    <row r="321" spans="2:29" ht="15" hidden="1" customHeight="1" outlineLevel="1" collapsed="1">
      <c r="B321" s="132" t="str">
        <f t="shared" si="39"/>
        <v>Roodlands General HospitalRoodlands General Hospital</v>
      </c>
      <c r="C321" s="135" t="str">
        <f>E321</f>
        <v>Roodlands General Hospital</v>
      </c>
      <c r="D321" s="165" t="s">
        <v>81</v>
      </c>
      <c r="E321" s="74" t="s">
        <v>82</v>
      </c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</row>
    <row r="322" spans="2:29" ht="15" hidden="1" customHeight="1" outlineLevel="2">
      <c r="B322" s="132" t="str">
        <f t="shared" si="39"/>
        <v>Roodlands General HospitalTotal Number of scheduled elective operations in theatre system</v>
      </c>
      <c r="C322" s="135" t="str">
        <f t="shared" ref="C322:C327" si="47">C321</f>
        <v>Roodlands General Hospital</v>
      </c>
      <c r="D322" s="165"/>
      <c r="E322" s="58" t="s">
        <v>3</v>
      </c>
      <c r="F322" s="29">
        <f>'Publication Table'!D324</f>
        <v>119</v>
      </c>
      <c r="G322" s="29">
        <f>'Publication Table'!E324</f>
        <v>152</v>
      </c>
      <c r="H322" s="29">
        <f>'Publication Table'!F324</f>
        <v>98</v>
      </c>
      <c r="I322" s="29">
        <f>'Publication Table'!G324</f>
        <v>113</v>
      </c>
      <c r="J322" s="154">
        <f>'Publication Table'!H324</f>
        <v>151</v>
      </c>
      <c r="K322" s="29">
        <f>'Publication Table'!I324</f>
        <v>113</v>
      </c>
      <c r="L322" s="29">
        <f>'Publication Table'!J324</f>
        <v>169</v>
      </c>
      <c r="M322" s="29">
        <f>'Publication Table'!K324</f>
        <v>142</v>
      </c>
      <c r="N322" s="29">
        <f>'Publication Table'!L324</f>
        <v>150</v>
      </c>
      <c r="O322" s="29">
        <f>'Publication Table'!M324</f>
        <v>131</v>
      </c>
      <c r="P322" s="29">
        <f>'Publication Table'!N324</f>
        <v>163</v>
      </c>
      <c r="Q322" s="29">
        <f>'Publication Table'!O324</f>
        <v>128</v>
      </c>
      <c r="R322" s="29">
        <f>'Publication Table'!P324</f>
        <v>164</v>
      </c>
      <c r="S322" s="29">
        <f>'Publication Table'!Q324</f>
        <v>121</v>
      </c>
      <c r="T322" s="29">
        <f>'Publication Table'!R324</f>
        <v>75</v>
      </c>
      <c r="U322" s="29">
        <f>'Publication Table'!S324</f>
        <v>134</v>
      </c>
      <c r="V322" s="29">
        <f>'Publication Table'!T324</f>
        <v>121</v>
      </c>
      <c r="W322" s="29">
        <f>'Publication Table'!U324</f>
        <v>72</v>
      </c>
      <c r="X322" s="29">
        <f>'Publication Table'!V324</f>
        <v>123</v>
      </c>
      <c r="Y322" s="29">
        <f>'Publication Table'!W324</f>
        <v>100</v>
      </c>
      <c r="Z322" s="29">
        <f>'Publication Table'!X324</f>
        <v>111</v>
      </c>
      <c r="AA322" s="29">
        <f>'Publication Table'!Y324</f>
        <v>82</v>
      </c>
      <c r="AB322" s="29">
        <f>'Publication Table'!Z324</f>
        <v>117</v>
      </c>
      <c r="AC322" s="29">
        <f>'Publication Table'!AA324</f>
        <v>65</v>
      </c>
    </row>
    <row r="323" spans="2:29" ht="15" hidden="1" customHeight="1" outlineLevel="2">
      <c r="B323" s="132" t="str">
        <f t="shared" si="39"/>
        <v>Roodlands General HospitalPercent of total scheduled elective cancellations in theatre systems</v>
      </c>
      <c r="C323" s="135" t="str">
        <f t="shared" si="47"/>
        <v>Roodlands General Hospital</v>
      </c>
      <c r="D323" s="165"/>
      <c r="E323" s="59" t="s">
        <v>117</v>
      </c>
      <c r="F323" s="60">
        <f>'Publication Table'!D325/'Publication Table (%)'!F$322</f>
        <v>0.15966386554621848</v>
      </c>
      <c r="G323" s="60">
        <f>'Publication Table'!E325/'Publication Table (%)'!G$322</f>
        <v>0.10526315789473684</v>
      </c>
      <c r="H323" s="60">
        <f>'Publication Table'!F325/'Publication Table (%)'!H$322</f>
        <v>0.20408163265306123</v>
      </c>
      <c r="I323" s="60">
        <f>'Publication Table'!G325/'Publication Table (%)'!I$322</f>
        <v>8.8495575221238937E-2</v>
      </c>
      <c r="J323" s="155">
        <f>'Publication Table'!H325/'Publication Table (%)'!J$322</f>
        <v>0.2119205298013245</v>
      </c>
      <c r="K323" s="60">
        <f>'Publication Table'!I325/'Publication Table (%)'!K$322</f>
        <v>0.15044247787610621</v>
      </c>
      <c r="L323" s="60">
        <f>'Publication Table'!J325/'Publication Table (%)'!L$322</f>
        <v>0.15976331360946747</v>
      </c>
      <c r="M323" s="60">
        <f>'Publication Table'!K325/'Publication Table (%)'!M$322</f>
        <v>0.18309859154929578</v>
      </c>
      <c r="N323" s="60">
        <f>'Publication Table'!L325/'Publication Table (%)'!N$322</f>
        <v>0.17333333333333334</v>
      </c>
      <c r="O323" s="60">
        <f>'Publication Table'!M325/'Publication Table (%)'!O$322</f>
        <v>0.16030534351145037</v>
      </c>
      <c r="P323" s="60">
        <f>'Publication Table'!N325/'Publication Table (%)'!P$322</f>
        <v>4.2944785276073622E-2</v>
      </c>
      <c r="Q323" s="60">
        <f>'Publication Table'!O325/'Publication Table (%)'!Q$322</f>
        <v>7.8125E-2</v>
      </c>
      <c r="R323" s="60">
        <f>'Publication Table'!P325/'Publication Table (%)'!R$322</f>
        <v>0.10975609756097561</v>
      </c>
      <c r="S323" s="60">
        <f>'Publication Table'!Q325/'Publication Table (%)'!S$322</f>
        <v>0.2231404958677686</v>
      </c>
      <c r="T323" s="60">
        <f>'Publication Table'!R325/'Publication Table (%)'!T$322</f>
        <v>5.3333333333333337E-2</v>
      </c>
      <c r="U323" s="60">
        <f>'Publication Table'!S325/'Publication Table (%)'!U$322</f>
        <v>0.11940298507462686</v>
      </c>
      <c r="V323" s="60">
        <f>'Publication Table'!T325/'Publication Table (%)'!V$322</f>
        <v>7.43801652892562E-2</v>
      </c>
      <c r="W323" s="60">
        <f>'Publication Table'!U325/'Publication Table (%)'!W$322</f>
        <v>0.1388888888888889</v>
      </c>
      <c r="X323" s="60">
        <f>'Publication Table'!V325/'Publication Table (%)'!X$322</f>
        <v>0.10569105691056911</v>
      </c>
      <c r="Y323" s="60">
        <f>'Publication Table'!W325/'Publication Table (%)'!Y$322</f>
        <v>0.11</v>
      </c>
      <c r="Z323" s="60">
        <f>'Publication Table'!X325/'Publication Table (%)'!Z$322</f>
        <v>8.1081081081081086E-2</v>
      </c>
      <c r="AA323" s="60">
        <f>'Publication Table'!Y325/'Publication Table (%)'!AA$322</f>
        <v>0.13414634146341464</v>
      </c>
      <c r="AB323" s="60">
        <f>'Publication Table'!Z325/'Publication Table (%)'!AB$322</f>
        <v>0.12820512820512819</v>
      </c>
      <c r="AC323" s="60">
        <f>'Publication Table'!AA325/'Publication Table (%)'!AC$322</f>
        <v>1.5384615384615385E-2</v>
      </c>
    </row>
    <row r="324" spans="2:29" ht="15" hidden="1" customHeight="1" outlineLevel="2">
      <c r="B324" s="132" t="str">
        <f t="shared" si="39"/>
        <v>Roodlands General HospitalCancellation based on clinical reason by hospital %</v>
      </c>
      <c r="C324" s="135" t="str">
        <f t="shared" si="47"/>
        <v>Roodlands General Hospital</v>
      </c>
      <c r="D324" s="165"/>
      <c r="E324" s="61" t="s">
        <v>118</v>
      </c>
      <c r="F324" s="60">
        <f>'Publication Table'!D326/'Publication Table (%)'!F$322</f>
        <v>0</v>
      </c>
      <c r="G324" s="60">
        <f>'Publication Table'!E326/'Publication Table (%)'!G$322</f>
        <v>0</v>
      </c>
      <c r="H324" s="60">
        <f>'Publication Table'!F326/'Publication Table (%)'!H$322</f>
        <v>1.020408163265306E-2</v>
      </c>
      <c r="I324" s="60">
        <f>'Publication Table'!G326/'Publication Table (%)'!I$322</f>
        <v>1.7699115044247787E-2</v>
      </c>
      <c r="J324" s="155">
        <f>'Publication Table'!H326/'Publication Table (%)'!J$322</f>
        <v>1.9867549668874173E-2</v>
      </c>
      <c r="K324" s="60">
        <f>'Publication Table'!I326/'Publication Table (%)'!K$322</f>
        <v>1.7699115044247787E-2</v>
      </c>
      <c r="L324" s="60">
        <f>'Publication Table'!J326/'Publication Table (%)'!L$322</f>
        <v>6.5088757396449703E-2</v>
      </c>
      <c r="M324" s="60">
        <f>'Publication Table'!K326/'Publication Table (%)'!M$322</f>
        <v>4.2253521126760563E-2</v>
      </c>
      <c r="N324" s="60">
        <f>'Publication Table'!L326/'Publication Table (%)'!N$322</f>
        <v>1.3333333333333334E-2</v>
      </c>
      <c r="O324" s="60">
        <f>'Publication Table'!M326/'Publication Table (%)'!O$322</f>
        <v>2.2900763358778626E-2</v>
      </c>
      <c r="P324" s="60">
        <f>'Publication Table'!N326/'Publication Table (%)'!P$322</f>
        <v>1.2269938650306749E-2</v>
      </c>
      <c r="Q324" s="60">
        <f>'Publication Table'!O326/'Publication Table (%)'!Q$322</f>
        <v>4.6875E-2</v>
      </c>
      <c r="R324" s="60">
        <f>'Publication Table'!P326/'Publication Table (%)'!R$322</f>
        <v>1.8292682926829267E-2</v>
      </c>
      <c r="S324" s="60">
        <f>'Publication Table'!Q326/'Publication Table (%)'!S$322</f>
        <v>5.7851239669421489E-2</v>
      </c>
      <c r="T324" s="60">
        <f>'Publication Table'!R326/'Publication Table (%)'!T$322</f>
        <v>2.6666666666666668E-2</v>
      </c>
      <c r="U324" s="60">
        <f>'Publication Table'!S326/'Publication Table (%)'!U$322</f>
        <v>2.2388059701492536E-2</v>
      </c>
      <c r="V324" s="60">
        <f>'Publication Table'!T326/'Publication Table (%)'!V$322</f>
        <v>2.4793388429752067E-2</v>
      </c>
      <c r="W324" s="60">
        <f>'Publication Table'!U326/'Publication Table (%)'!W$322</f>
        <v>4.1666666666666664E-2</v>
      </c>
      <c r="X324" s="60">
        <f>'Publication Table'!V326/'Publication Table (%)'!X$322</f>
        <v>3.2520325203252036E-2</v>
      </c>
      <c r="Y324" s="60">
        <f>'Publication Table'!W326/'Publication Table (%)'!Y$322</f>
        <v>0.01</v>
      </c>
      <c r="Z324" s="60">
        <f>'Publication Table'!X326/'Publication Table (%)'!Z$322</f>
        <v>3.6036036036036036E-2</v>
      </c>
      <c r="AA324" s="60">
        <f>'Publication Table'!Y326/'Publication Table (%)'!AA$322</f>
        <v>3.6585365853658534E-2</v>
      </c>
      <c r="AB324" s="60">
        <f>'Publication Table'!Z326/'Publication Table (%)'!AB$322</f>
        <v>4.2735042735042736E-2</v>
      </c>
      <c r="AC324" s="60">
        <f>'Publication Table'!AA326/'Publication Table (%)'!AC$322</f>
        <v>0</v>
      </c>
    </row>
    <row r="325" spans="2:29" ht="15" hidden="1" customHeight="1" outlineLevel="2">
      <c r="B325" s="132" t="str">
        <f t="shared" si="39"/>
        <v>Roodlands General HospitalCancellation based on capacity or non-clinical reason by hospital %</v>
      </c>
      <c r="C325" s="135" t="str">
        <f t="shared" si="47"/>
        <v>Roodlands General Hospital</v>
      </c>
      <c r="D325" s="165"/>
      <c r="E325" s="61" t="s">
        <v>119</v>
      </c>
      <c r="F325" s="60">
        <f>'Publication Table'!D327/'Publication Table (%)'!F$322</f>
        <v>0</v>
      </c>
      <c r="G325" s="60">
        <f>'Publication Table'!E327/'Publication Table (%)'!G$322</f>
        <v>0</v>
      </c>
      <c r="H325" s="60">
        <f>'Publication Table'!F327/'Publication Table (%)'!H$322</f>
        <v>0</v>
      </c>
      <c r="I325" s="60">
        <f>'Publication Table'!G327/'Publication Table (%)'!I$322</f>
        <v>0</v>
      </c>
      <c r="J325" s="155">
        <f>'Publication Table'!H327/'Publication Table (%)'!J$322</f>
        <v>0.11258278145695365</v>
      </c>
      <c r="K325" s="60">
        <f>'Publication Table'!I327/'Publication Table (%)'!K$322</f>
        <v>8.8495575221238937E-3</v>
      </c>
      <c r="L325" s="60">
        <f>'Publication Table'!J327/'Publication Table (%)'!L$322</f>
        <v>0</v>
      </c>
      <c r="M325" s="60">
        <f>'Publication Table'!K327/'Publication Table (%)'!M$322</f>
        <v>4.2253521126760563E-2</v>
      </c>
      <c r="N325" s="60">
        <f>'Publication Table'!L327/'Publication Table (%)'!N$322</f>
        <v>0.02</v>
      </c>
      <c r="O325" s="60">
        <f>'Publication Table'!M327/'Publication Table (%)'!O$322</f>
        <v>1.5267175572519083E-2</v>
      </c>
      <c r="P325" s="60">
        <f>'Publication Table'!N327/'Publication Table (%)'!P$322</f>
        <v>0</v>
      </c>
      <c r="Q325" s="60">
        <f>'Publication Table'!O327/'Publication Table (%)'!Q$322</f>
        <v>7.8125E-3</v>
      </c>
      <c r="R325" s="60">
        <f>'Publication Table'!P327/'Publication Table (%)'!R$322</f>
        <v>1.8292682926829267E-2</v>
      </c>
      <c r="S325" s="60">
        <f>'Publication Table'!Q327/'Publication Table (%)'!S$322</f>
        <v>4.1322314049586778E-2</v>
      </c>
      <c r="T325" s="60">
        <f>'Publication Table'!R327/'Publication Table (%)'!T$322</f>
        <v>0</v>
      </c>
      <c r="U325" s="60">
        <f>'Publication Table'!S327/'Publication Table (%)'!U$322</f>
        <v>7.462686567164179E-3</v>
      </c>
      <c r="V325" s="60">
        <f>'Publication Table'!T327/'Publication Table (%)'!V$322</f>
        <v>0</v>
      </c>
      <c r="W325" s="60">
        <f>'Publication Table'!U327/'Publication Table (%)'!W$322</f>
        <v>0</v>
      </c>
      <c r="X325" s="60">
        <f>'Publication Table'!V327/'Publication Table (%)'!X$322</f>
        <v>0</v>
      </c>
      <c r="Y325" s="60">
        <f>'Publication Table'!W327/'Publication Table (%)'!Y$322</f>
        <v>0.01</v>
      </c>
      <c r="Z325" s="60">
        <f>'Publication Table'!X327/'Publication Table (%)'!Z$322</f>
        <v>0</v>
      </c>
      <c r="AA325" s="60">
        <f>'Publication Table'!Y327/'Publication Table (%)'!AA$322</f>
        <v>1.2195121951219513E-2</v>
      </c>
      <c r="AB325" s="60">
        <f>'Publication Table'!Z327/'Publication Table (%)'!AB$322</f>
        <v>0</v>
      </c>
      <c r="AC325" s="60">
        <f>'Publication Table'!AA327/'Publication Table (%)'!AC$322</f>
        <v>0</v>
      </c>
    </row>
    <row r="326" spans="2:29" ht="15" hidden="1" customHeight="1" outlineLevel="2">
      <c r="B326" s="132" t="str">
        <f t="shared" si="39"/>
        <v>Roodlands General HospitalCancelled by Patient %</v>
      </c>
      <c r="C326" s="135" t="str">
        <f t="shared" si="47"/>
        <v>Roodlands General Hospital</v>
      </c>
      <c r="D326" s="165"/>
      <c r="E326" s="61" t="s">
        <v>120</v>
      </c>
      <c r="F326" s="60">
        <f>'Publication Table'!D328/'Publication Table (%)'!F$322</f>
        <v>0.11764705882352941</v>
      </c>
      <c r="G326" s="60">
        <f>'Publication Table'!E328/'Publication Table (%)'!G$322</f>
        <v>7.2368421052631582E-2</v>
      </c>
      <c r="H326" s="60">
        <f>'Publication Table'!F328/'Publication Table (%)'!H$322</f>
        <v>0.10204081632653061</v>
      </c>
      <c r="I326" s="60">
        <f>'Publication Table'!G328/'Publication Table (%)'!I$322</f>
        <v>5.3097345132743362E-2</v>
      </c>
      <c r="J326" s="155">
        <f>'Publication Table'!H328/'Publication Table (%)'!J$322</f>
        <v>7.9470198675496692E-2</v>
      </c>
      <c r="K326" s="60">
        <f>'Publication Table'!I328/'Publication Table (%)'!K$322</f>
        <v>0.11504424778761062</v>
      </c>
      <c r="L326" s="60">
        <f>'Publication Table'!J328/'Publication Table (%)'!L$322</f>
        <v>9.4674556213017749E-2</v>
      </c>
      <c r="M326" s="60">
        <f>'Publication Table'!K328/'Publication Table (%)'!M$322</f>
        <v>9.8591549295774641E-2</v>
      </c>
      <c r="N326" s="60">
        <f>'Publication Table'!L328/'Publication Table (%)'!N$322</f>
        <v>0.13333333333333333</v>
      </c>
      <c r="O326" s="60">
        <f>'Publication Table'!M328/'Publication Table (%)'!O$322</f>
        <v>0.11450381679389313</v>
      </c>
      <c r="P326" s="60">
        <f>'Publication Table'!N328/'Publication Table (%)'!P$322</f>
        <v>3.0674846625766871E-2</v>
      </c>
      <c r="Q326" s="60">
        <f>'Publication Table'!O328/'Publication Table (%)'!Q$322</f>
        <v>2.34375E-2</v>
      </c>
      <c r="R326" s="60">
        <f>'Publication Table'!P328/'Publication Table (%)'!R$322</f>
        <v>5.4878048780487805E-2</v>
      </c>
      <c r="S326" s="60">
        <f>'Publication Table'!Q328/'Publication Table (%)'!S$322</f>
        <v>0.11570247933884298</v>
      </c>
      <c r="T326" s="60">
        <f>'Publication Table'!R328/'Publication Table (%)'!T$322</f>
        <v>1.3333333333333334E-2</v>
      </c>
      <c r="U326" s="60">
        <f>'Publication Table'!S328/'Publication Table (%)'!U$322</f>
        <v>6.7164179104477612E-2</v>
      </c>
      <c r="V326" s="60">
        <f>'Publication Table'!T328/'Publication Table (%)'!V$322</f>
        <v>4.9586776859504134E-2</v>
      </c>
      <c r="W326" s="60">
        <f>'Publication Table'!U328/'Publication Table (%)'!W$322</f>
        <v>9.7222222222222224E-2</v>
      </c>
      <c r="X326" s="60">
        <f>'Publication Table'!V328/'Publication Table (%)'!X$322</f>
        <v>6.5040650406504072E-2</v>
      </c>
      <c r="Y326" s="60">
        <f>'Publication Table'!W328/'Publication Table (%)'!Y$322</f>
        <v>0.09</v>
      </c>
      <c r="Z326" s="60">
        <f>'Publication Table'!X328/'Publication Table (%)'!Z$322</f>
        <v>4.5045045045045043E-2</v>
      </c>
      <c r="AA326" s="60">
        <f>'Publication Table'!Y328/'Publication Table (%)'!AA$322</f>
        <v>6.097560975609756E-2</v>
      </c>
      <c r="AB326" s="60">
        <f>'Publication Table'!Z328/'Publication Table (%)'!AB$322</f>
        <v>8.5470085470085472E-2</v>
      </c>
      <c r="AC326" s="60">
        <f>'Publication Table'!AA328/'Publication Table (%)'!AC$322</f>
        <v>1.5384615384615385E-2</v>
      </c>
    </row>
    <row r="327" spans="2:29" ht="15" hidden="1" customHeight="1" outlineLevel="2">
      <c r="B327" s="132" t="str">
        <f t="shared" si="39"/>
        <v>Roodlands General HospitalOther reason %</v>
      </c>
      <c r="C327" s="135" t="str">
        <f t="shared" si="47"/>
        <v>Roodlands General Hospital</v>
      </c>
      <c r="D327" s="165"/>
      <c r="E327" s="61" t="s">
        <v>121</v>
      </c>
      <c r="F327" s="60">
        <f>'Publication Table'!D329/'Publication Table (%)'!F$322</f>
        <v>4.2016806722689079E-2</v>
      </c>
      <c r="G327" s="60">
        <f>'Publication Table'!E329/'Publication Table (%)'!G$322</f>
        <v>3.2894736842105261E-2</v>
      </c>
      <c r="H327" s="60">
        <f>'Publication Table'!F329/'Publication Table (%)'!H$322</f>
        <v>9.1836734693877556E-2</v>
      </c>
      <c r="I327" s="60">
        <f>'Publication Table'!G329/'Publication Table (%)'!I$322</f>
        <v>1.7699115044247787E-2</v>
      </c>
      <c r="J327" s="155">
        <f>'Publication Table'!H329/'Publication Table (%)'!J$322</f>
        <v>0</v>
      </c>
      <c r="K327" s="60">
        <f>'Publication Table'!I329/'Publication Table (%)'!K$322</f>
        <v>8.8495575221238937E-3</v>
      </c>
      <c r="L327" s="60">
        <f>'Publication Table'!J329/'Publication Table (%)'!L$322</f>
        <v>0</v>
      </c>
      <c r="M327" s="60">
        <f>'Publication Table'!K329/'Publication Table (%)'!M$322</f>
        <v>0</v>
      </c>
      <c r="N327" s="60">
        <f>'Publication Table'!L329/'Publication Table (%)'!N$322</f>
        <v>6.6666666666666671E-3</v>
      </c>
      <c r="O327" s="60">
        <f>'Publication Table'!M329/'Publication Table (%)'!O$322</f>
        <v>7.6335877862595417E-3</v>
      </c>
      <c r="P327" s="60">
        <f>'Publication Table'!N329/'Publication Table (%)'!P$322</f>
        <v>0</v>
      </c>
      <c r="Q327" s="60">
        <f>'Publication Table'!O329/'Publication Table (%)'!Q$322</f>
        <v>0</v>
      </c>
      <c r="R327" s="60">
        <f>'Publication Table'!P329/'Publication Table (%)'!R$322</f>
        <v>1.8292682926829267E-2</v>
      </c>
      <c r="S327" s="60">
        <f>'Publication Table'!Q329/'Publication Table (%)'!S$322</f>
        <v>8.2644628099173556E-3</v>
      </c>
      <c r="T327" s="60">
        <f>'Publication Table'!R329/'Publication Table (%)'!T$322</f>
        <v>1.3333333333333334E-2</v>
      </c>
      <c r="U327" s="60">
        <f>'Publication Table'!S329/'Publication Table (%)'!U$322</f>
        <v>2.2388059701492536E-2</v>
      </c>
      <c r="V327" s="60">
        <f>'Publication Table'!T329/'Publication Table (%)'!V$322</f>
        <v>0</v>
      </c>
      <c r="W327" s="60">
        <f>'Publication Table'!U329/'Publication Table (%)'!W$322</f>
        <v>0</v>
      </c>
      <c r="X327" s="60">
        <f>'Publication Table'!V329/'Publication Table (%)'!X$322</f>
        <v>8.130081300813009E-3</v>
      </c>
      <c r="Y327" s="60">
        <f>'Publication Table'!W329/'Publication Table (%)'!Y$322</f>
        <v>0</v>
      </c>
      <c r="Z327" s="60">
        <f>'Publication Table'!X329/'Publication Table (%)'!Z$322</f>
        <v>0</v>
      </c>
      <c r="AA327" s="60">
        <f>'Publication Table'!Y329/'Publication Table (%)'!AA$322</f>
        <v>2.4390243902439025E-2</v>
      </c>
      <c r="AB327" s="60">
        <f>'Publication Table'!Z329/'Publication Table (%)'!AB$322</f>
        <v>0</v>
      </c>
      <c r="AC327" s="60">
        <f>'Publication Table'!AA329/'Publication Table (%)'!AC$322</f>
        <v>0</v>
      </c>
    </row>
    <row r="328" spans="2:29" ht="15" hidden="1" customHeight="1" outlineLevel="1" collapsed="1">
      <c r="B328" s="132" t="str">
        <f t="shared" si="39"/>
        <v>Royal Hospital For Sick Children EdinburghRoyal Hospital For Sick Children Edinburgh</v>
      </c>
      <c r="C328" s="135" t="str">
        <f>E328</f>
        <v>Royal Hospital For Sick Children Edinburgh</v>
      </c>
      <c r="D328" s="165" t="s">
        <v>83</v>
      </c>
      <c r="E328" s="74" t="s">
        <v>84</v>
      </c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</row>
    <row r="329" spans="2:29" ht="15" hidden="1" customHeight="1" outlineLevel="2">
      <c r="B329" s="132" t="str">
        <f t="shared" ref="B329:B392" si="48">CONCATENATE(C329,E329)</f>
        <v>Royal Hospital For Sick Children EdinburghTotal Number of scheduled elective operations in theatre system</v>
      </c>
      <c r="C329" s="135" t="str">
        <f t="shared" ref="C329:C334" si="49">C328</f>
        <v>Royal Hospital For Sick Children Edinburgh</v>
      </c>
      <c r="D329" s="165"/>
      <c r="E329" s="58" t="s">
        <v>3</v>
      </c>
      <c r="F329" s="29">
        <f>'Publication Table'!D331</f>
        <v>478</v>
      </c>
      <c r="G329" s="29">
        <f>'Publication Table'!E331</f>
        <v>608</v>
      </c>
      <c r="H329" s="29">
        <f>'Publication Table'!F331</f>
        <v>507</v>
      </c>
      <c r="I329" s="29">
        <f>'Publication Table'!G331</f>
        <v>469</v>
      </c>
      <c r="J329" s="154">
        <f>'Publication Table'!H331</f>
        <v>559</v>
      </c>
      <c r="K329" s="29">
        <f>'Publication Table'!I331</f>
        <v>516</v>
      </c>
      <c r="L329" s="29">
        <f>'Publication Table'!J331</f>
        <v>499</v>
      </c>
      <c r="M329" s="29">
        <f>'Publication Table'!K331</f>
        <v>563</v>
      </c>
      <c r="N329" s="29">
        <f>'Publication Table'!L331</f>
        <v>467</v>
      </c>
      <c r="O329" s="29">
        <f>'Publication Table'!M331</f>
        <v>518</v>
      </c>
      <c r="P329" s="29">
        <f>'Publication Table'!N331</f>
        <v>510</v>
      </c>
      <c r="Q329" s="29">
        <f>'Publication Table'!O331</f>
        <v>497</v>
      </c>
      <c r="R329" s="29">
        <f>'Publication Table'!P331</f>
        <v>527</v>
      </c>
      <c r="S329" s="29">
        <f>'Publication Table'!Q331</f>
        <v>602</v>
      </c>
      <c r="T329" s="29">
        <f>'Publication Table'!R331</f>
        <v>485</v>
      </c>
      <c r="U329" s="29">
        <f>'Publication Table'!S331</f>
        <v>551</v>
      </c>
      <c r="V329" s="29">
        <f>'Publication Table'!T331</f>
        <v>520</v>
      </c>
      <c r="W329" s="29">
        <f>'Publication Table'!U331</f>
        <v>474</v>
      </c>
      <c r="X329" s="29">
        <f>'Publication Table'!V331</f>
        <v>592</v>
      </c>
      <c r="Y329" s="29">
        <f>'Publication Table'!W331</f>
        <v>513</v>
      </c>
      <c r="Z329" s="29">
        <f>'Publication Table'!X331</f>
        <v>525</v>
      </c>
      <c r="AA329" s="29">
        <f>'Publication Table'!Y331</f>
        <v>487</v>
      </c>
      <c r="AB329" s="29">
        <f>'Publication Table'!Z331</f>
        <v>588</v>
      </c>
      <c r="AC329" s="29">
        <f>'Publication Table'!AA331</f>
        <v>461</v>
      </c>
    </row>
    <row r="330" spans="2:29" ht="15" hidden="1" customHeight="1" outlineLevel="2">
      <c r="B330" s="132" t="str">
        <f t="shared" si="48"/>
        <v>Royal Hospital For Sick Children EdinburghPercent of total scheduled elective cancellations in theatre systems</v>
      </c>
      <c r="C330" s="135" t="str">
        <f t="shared" si="49"/>
        <v>Royal Hospital For Sick Children Edinburgh</v>
      </c>
      <c r="D330" s="165"/>
      <c r="E330" s="59" t="s">
        <v>117</v>
      </c>
      <c r="F330" s="60">
        <f>'Publication Table'!D332/'Publication Table (%)'!F$329</f>
        <v>0.15271966527196654</v>
      </c>
      <c r="G330" s="60">
        <f>'Publication Table'!E332/'Publication Table (%)'!G$329</f>
        <v>9.8684210526315791E-2</v>
      </c>
      <c r="H330" s="60">
        <f>'Publication Table'!F332/'Publication Table (%)'!H$329</f>
        <v>0.1242603550295858</v>
      </c>
      <c r="I330" s="60">
        <f>'Publication Table'!G332/'Publication Table (%)'!I$329</f>
        <v>9.1684434968017064E-2</v>
      </c>
      <c r="J330" s="155">
        <f>'Publication Table'!H332/'Publication Table (%)'!J$329</f>
        <v>0.11806797853309481</v>
      </c>
      <c r="K330" s="60">
        <f>'Publication Table'!I332/'Publication Table (%)'!K$329</f>
        <v>0.15891472868217055</v>
      </c>
      <c r="L330" s="60">
        <f>'Publication Table'!J332/'Publication Table (%)'!L$329</f>
        <v>0.15230460921843689</v>
      </c>
      <c r="M330" s="60">
        <f>'Publication Table'!K332/'Publication Table (%)'!M$329</f>
        <v>0.16873889875666073</v>
      </c>
      <c r="N330" s="60">
        <f>'Publication Table'!L332/'Publication Table (%)'!N$329</f>
        <v>0.13704496788008566</v>
      </c>
      <c r="O330" s="60">
        <f>'Publication Table'!M332/'Publication Table (%)'!O$329</f>
        <v>0.21235521235521235</v>
      </c>
      <c r="P330" s="60">
        <f>'Publication Table'!N332/'Publication Table (%)'!P$329</f>
        <v>0.23137254901960785</v>
      </c>
      <c r="Q330" s="60">
        <f>'Publication Table'!O332/'Publication Table (%)'!Q$329</f>
        <v>0.1750503018108652</v>
      </c>
      <c r="R330" s="60">
        <f>'Publication Table'!P332/'Publication Table (%)'!R$329</f>
        <v>0.19165085388994307</v>
      </c>
      <c r="S330" s="60">
        <f>'Publication Table'!Q332/'Publication Table (%)'!S$329</f>
        <v>0.1877076411960133</v>
      </c>
      <c r="T330" s="60">
        <f>'Publication Table'!R332/'Publication Table (%)'!T$329</f>
        <v>0.10309278350515463</v>
      </c>
      <c r="U330" s="60">
        <f>'Publication Table'!S332/'Publication Table (%)'!U$329</f>
        <v>0.13611615245009073</v>
      </c>
      <c r="V330" s="60">
        <f>'Publication Table'!T332/'Publication Table (%)'!V$329</f>
        <v>0.11346153846153846</v>
      </c>
      <c r="W330" s="60">
        <f>'Publication Table'!U332/'Publication Table (%)'!W$329</f>
        <v>0.16033755274261605</v>
      </c>
      <c r="X330" s="60">
        <f>'Publication Table'!V332/'Publication Table (%)'!X$329</f>
        <v>0.14358108108108109</v>
      </c>
      <c r="Y330" s="60">
        <f>'Publication Table'!W332/'Publication Table (%)'!Y$329</f>
        <v>0.13450292397660818</v>
      </c>
      <c r="Z330" s="60">
        <f>'Publication Table'!X332/'Publication Table (%)'!Z$329</f>
        <v>0.13714285714285715</v>
      </c>
      <c r="AA330" s="60">
        <f>'Publication Table'!Y332/'Publication Table (%)'!AA$329</f>
        <v>0.15811088295687886</v>
      </c>
      <c r="AB330" s="60">
        <f>'Publication Table'!Z332/'Publication Table (%)'!AB$329</f>
        <v>0.141156462585034</v>
      </c>
      <c r="AC330" s="60">
        <f>'Publication Table'!AA332/'Publication Table (%)'!AC$329</f>
        <v>0.11713665943600868</v>
      </c>
    </row>
    <row r="331" spans="2:29" ht="15" hidden="1" customHeight="1" outlineLevel="2">
      <c r="B331" s="132" t="str">
        <f t="shared" si="48"/>
        <v>Royal Hospital For Sick Children EdinburghCancellation based on clinical reason by hospital %</v>
      </c>
      <c r="C331" s="135" t="str">
        <f t="shared" si="49"/>
        <v>Royal Hospital For Sick Children Edinburgh</v>
      </c>
      <c r="D331" s="165"/>
      <c r="E331" s="61" t="s">
        <v>118</v>
      </c>
      <c r="F331" s="60">
        <f>'Publication Table'!D333/'Publication Table (%)'!F$329</f>
        <v>5.4393305439330547E-2</v>
      </c>
      <c r="G331" s="60">
        <f>'Publication Table'!E333/'Publication Table (%)'!G$329</f>
        <v>3.6184210526315791E-2</v>
      </c>
      <c r="H331" s="60">
        <f>'Publication Table'!F333/'Publication Table (%)'!H$329</f>
        <v>5.5226824457593686E-2</v>
      </c>
      <c r="I331" s="60">
        <f>'Publication Table'!G333/'Publication Table (%)'!I$329</f>
        <v>3.6247334754797439E-2</v>
      </c>
      <c r="J331" s="155">
        <f>'Publication Table'!H333/'Publication Table (%)'!J$329</f>
        <v>5.008944543828265E-2</v>
      </c>
      <c r="K331" s="60">
        <f>'Publication Table'!I333/'Publication Table (%)'!K$329</f>
        <v>5.232558139534884E-2</v>
      </c>
      <c r="L331" s="60">
        <f>'Publication Table'!J333/'Publication Table (%)'!L$329</f>
        <v>5.8116232464929862E-2</v>
      </c>
      <c r="M331" s="60">
        <f>'Publication Table'!K333/'Publication Table (%)'!M$329</f>
        <v>4.7957371225577264E-2</v>
      </c>
      <c r="N331" s="60">
        <f>'Publication Table'!L333/'Publication Table (%)'!N$329</f>
        <v>3.4261241970021415E-2</v>
      </c>
      <c r="O331" s="60">
        <f>'Publication Table'!M333/'Publication Table (%)'!O$329</f>
        <v>5.5984555984555984E-2</v>
      </c>
      <c r="P331" s="60">
        <f>'Publication Table'!N333/'Publication Table (%)'!P$329</f>
        <v>5.0980392156862744E-2</v>
      </c>
      <c r="Q331" s="60">
        <f>'Publication Table'!O333/'Publication Table (%)'!Q$329</f>
        <v>4.0241448692152917E-2</v>
      </c>
      <c r="R331" s="60">
        <f>'Publication Table'!P333/'Publication Table (%)'!R$329</f>
        <v>7.020872865275142E-2</v>
      </c>
      <c r="S331" s="60">
        <f>'Publication Table'!Q333/'Publication Table (%)'!S$329</f>
        <v>7.4750830564784057E-2</v>
      </c>
      <c r="T331" s="60">
        <f>'Publication Table'!R333/'Publication Table (%)'!T$329</f>
        <v>3.9175257731958762E-2</v>
      </c>
      <c r="U331" s="60">
        <f>'Publication Table'!S333/'Publication Table (%)'!U$329</f>
        <v>4.7186932849364795E-2</v>
      </c>
      <c r="V331" s="60">
        <f>'Publication Table'!T333/'Publication Table (%)'!V$329</f>
        <v>4.4230769230769233E-2</v>
      </c>
      <c r="W331" s="60">
        <f>'Publication Table'!U333/'Publication Table (%)'!W$329</f>
        <v>8.0168776371308023E-2</v>
      </c>
      <c r="X331" s="60">
        <f>'Publication Table'!V333/'Publication Table (%)'!X$329</f>
        <v>5.7432432432432436E-2</v>
      </c>
      <c r="Y331" s="60">
        <f>'Publication Table'!W333/'Publication Table (%)'!Y$329</f>
        <v>4.6783625730994149E-2</v>
      </c>
      <c r="Z331" s="60">
        <f>'Publication Table'!X333/'Publication Table (%)'!Z$329</f>
        <v>5.904761904761905E-2</v>
      </c>
      <c r="AA331" s="60">
        <f>'Publication Table'!Y333/'Publication Table (%)'!AA$329</f>
        <v>6.1601642710472276E-2</v>
      </c>
      <c r="AB331" s="60">
        <f>'Publication Table'!Z333/'Publication Table (%)'!AB$329</f>
        <v>5.2721088435374153E-2</v>
      </c>
      <c r="AC331" s="60">
        <f>'Publication Table'!AA333/'Publication Table (%)'!AC$329</f>
        <v>4.5553145336225599E-2</v>
      </c>
    </row>
    <row r="332" spans="2:29" ht="15" hidden="1" customHeight="1" outlineLevel="2">
      <c r="B332" s="132" t="str">
        <f t="shared" si="48"/>
        <v>Royal Hospital For Sick Children EdinburghCancellation based on capacity or non-clinical reason by hospital %</v>
      </c>
      <c r="C332" s="135" t="str">
        <f t="shared" si="49"/>
        <v>Royal Hospital For Sick Children Edinburgh</v>
      </c>
      <c r="D332" s="165"/>
      <c r="E332" s="61" t="s">
        <v>119</v>
      </c>
      <c r="F332" s="60">
        <f>'Publication Table'!D334/'Publication Table (%)'!F$329</f>
        <v>1.4644351464435146E-2</v>
      </c>
      <c r="G332" s="60">
        <f>'Publication Table'!E334/'Publication Table (%)'!G$329</f>
        <v>4.9342105263157892E-3</v>
      </c>
      <c r="H332" s="60">
        <f>'Publication Table'!F334/'Publication Table (%)'!H$329</f>
        <v>1.7751479289940829E-2</v>
      </c>
      <c r="I332" s="60">
        <f>'Publication Table'!G334/'Publication Table (%)'!I$329</f>
        <v>1.279317697228145E-2</v>
      </c>
      <c r="J332" s="155">
        <f>'Publication Table'!H334/'Publication Table (%)'!J$329</f>
        <v>1.6100178890876567E-2</v>
      </c>
      <c r="K332" s="60">
        <f>'Publication Table'!I334/'Publication Table (%)'!K$329</f>
        <v>2.7131782945736434E-2</v>
      </c>
      <c r="L332" s="60">
        <f>'Publication Table'!J334/'Publication Table (%)'!L$329</f>
        <v>4.2084168336673347E-2</v>
      </c>
      <c r="M332" s="60">
        <f>'Publication Table'!K334/'Publication Table (%)'!M$329</f>
        <v>2.664298401420959E-2</v>
      </c>
      <c r="N332" s="60">
        <f>'Publication Table'!L334/'Publication Table (%)'!N$329</f>
        <v>4.068522483940043E-2</v>
      </c>
      <c r="O332" s="60">
        <f>'Publication Table'!M334/'Publication Table (%)'!O$329</f>
        <v>3.2818532818532815E-2</v>
      </c>
      <c r="P332" s="60">
        <f>'Publication Table'!N334/'Publication Table (%)'!P$329</f>
        <v>7.0588235294117646E-2</v>
      </c>
      <c r="Q332" s="60">
        <f>'Publication Table'!O334/'Publication Table (%)'!Q$329</f>
        <v>3.2193158953722337E-2</v>
      </c>
      <c r="R332" s="60">
        <f>'Publication Table'!P334/'Publication Table (%)'!R$329</f>
        <v>1.7077798861480076E-2</v>
      </c>
      <c r="S332" s="60">
        <f>'Publication Table'!Q334/'Publication Table (%)'!S$329</f>
        <v>1.6611295681063124E-2</v>
      </c>
      <c r="T332" s="60">
        <f>'Publication Table'!R334/'Publication Table (%)'!T$329</f>
        <v>8.2474226804123713E-3</v>
      </c>
      <c r="U332" s="60">
        <f>'Publication Table'!S334/'Publication Table (%)'!U$329</f>
        <v>4.7186932849364795E-2</v>
      </c>
      <c r="V332" s="60">
        <f>'Publication Table'!T334/'Publication Table (%)'!V$329</f>
        <v>3.4615384615384617E-2</v>
      </c>
      <c r="W332" s="60">
        <f>'Publication Table'!U334/'Publication Table (%)'!W$329</f>
        <v>2.3206751054852322E-2</v>
      </c>
      <c r="X332" s="60">
        <f>'Publication Table'!V334/'Publication Table (%)'!X$329</f>
        <v>1.6891891891891893E-2</v>
      </c>
      <c r="Y332" s="60">
        <f>'Publication Table'!W334/'Publication Table (%)'!Y$329</f>
        <v>1.364522417153996E-2</v>
      </c>
      <c r="Z332" s="60">
        <f>'Publication Table'!X334/'Publication Table (%)'!Z$329</f>
        <v>2.8571428571428571E-2</v>
      </c>
      <c r="AA332" s="60">
        <f>'Publication Table'!Y334/'Publication Table (%)'!AA$329</f>
        <v>3.4907597535934289E-2</v>
      </c>
      <c r="AB332" s="60">
        <f>'Publication Table'!Z334/'Publication Table (%)'!AB$329</f>
        <v>2.7210884353741496E-2</v>
      </c>
      <c r="AC332" s="60">
        <f>'Publication Table'!AA334/'Publication Table (%)'!AC$329</f>
        <v>1.9522776572668113E-2</v>
      </c>
    </row>
    <row r="333" spans="2:29" ht="15" hidden="1" customHeight="1" outlineLevel="2">
      <c r="B333" s="132" t="str">
        <f t="shared" si="48"/>
        <v>Royal Hospital For Sick Children EdinburghCancelled by Patient %</v>
      </c>
      <c r="C333" s="135" t="str">
        <f t="shared" si="49"/>
        <v>Royal Hospital For Sick Children Edinburgh</v>
      </c>
      <c r="D333" s="165"/>
      <c r="E333" s="61" t="s">
        <v>120</v>
      </c>
      <c r="F333" s="60">
        <f>'Publication Table'!D335/'Publication Table (%)'!F$329</f>
        <v>6.903765690376569E-2</v>
      </c>
      <c r="G333" s="60">
        <f>'Publication Table'!E335/'Publication Table (%)'!G$329</f>
        <v>5.4276315789473686E-2</v>
      </c>
      <c r="H333" s="60">
        <f>'Publication Table'!F335/'Publication Table (%)'!H$329</f>
        <v>4.7337278106508875E-2</v>
      </c>
      <c r="I333" s="60">
        <f>'Publication Table'!G335/'Publication Table (%)'!I$329</f>
        <v>4.2643923240938165E-2</v>
      </c>
      <c r="J333" s="155">
        <f>'Publication Table'!H335/'Publication Table (%)'!J$329</f>
        <v>5.1878354203935599E-2</v>
      </c>
      <c r="K333" s="60">
        <f>'Publication Table'!I335/'Publication Table (%)'!K$329</f>
        <v>7.5581395348837205E-2</v>
      </c>
      <c r="L333" s="60">
        <f>'Publication Table'!J335/'Publication Table (%)'!L$329</f>
        <v>5.2104208416833664E-2</v>
      </c>
      <c r="M333" s="60">
        <f>'Publication Table'!K335/'Publication Table (%)'!M$329</f>
        <v>9.4138543516873896E-2</v>
      </c>
      <c r="N333" s="60">
        <f>'Publication Table'!L335/'Publication Table (%)'!N$329</f>
        <v>6.2098501070663809E-2</v>
      </c>
      <c r="O333" s="60">
        <f>'Publication Table'!M335/'Publication Table (%)'!O$329</f>
        <v>0.11969111969111969</v>
      </c>
      <c r="P333" s="60">
        <f>'Publication Table'!N335/'Publication Table (%)'!P$329</f>
        <v>0.10980392156862745</v>
      </c>
      <c r="Q333" s="60">
        <f>'Publication Table'!O335/'Publication Table (%)'!Q$329</f>
        <v>9.6579476861166996E-2</v>
      </c>
      <c r="R333" s="60">
        <f>'Publication Table'!P335/'Publication Table (%)'!R$329</f>
        <v>0.10436432637571158</v>
      </c>
      <c r="S333" s="60">
        <f>'Publication Table'!Q335/'Publication Table (%)'!S$329</f>
        <v>9.3023255813953487E-2</v>
      </c>
      <c r="T333" s="60">
        <f>'Publication Table'!R335/'Publication Table (%)'!T$329</f>
        <v>5.3608247422680409E-2</v>
      </c>
      <c r="U333" s="60">
        <f>'Publication Table'!S335/'Publication Table (%)'!U$329</f>
        <v>4.1742286751361164E-2</v>
      </c>
      <c r="V333" s="60">
        <f>'Publication Table'!T335/'Publication Table (%)'!V$329</f>
        <v>3.2692307692307694E-2</v>
      </c>
      <c r="W333" s="60">
        <f>'Publication Table'!U335/'Publication Table (%)'!W$329</f>
        <v>3.1645569620253167E-2</v>
      </c>
      <c r="X333" s="60">
        <f>'Publication Table'!V335/'Publication Table (%)'!X$329</f>
        <v>6.7567567567567571E-2</v>
      </c>
      <c r="Y333" s="60">
        <f>'Publication Table'!W335/'Publication Table (%)'!Y$329</f>
        <v>7.407407407407407E-2</v>
      </c>
      <c r="Z333" s="60">
        <f>'Publication Table'!X335/'Publication Table (%)'!Z$329</f>
        <v>4.3809523809523812E-2</v>
      </c>
      <c r="AA333" s="60">
        <f>'Publication Table'!Y335/'Publication Table (%)'!AA$329</f>
        <v>6.1601642710472276E-2</v>
      </c>
      <c r="AB333" s="60">
        <f>'Publication Table'!Z335/'Publication Table (%)'!AB$329</f>
        <v>6.1224489795918366E-2</v>
      </c>
      <c r="AC333" s="60">
        <f>'Publication Table'!AA335/'Publication Table (%)'!AC$329</f>
        <v>4.9891540130151846E-2</v>
      </c>
    </row>
    <row r="334" spans="2:29" ht="15" hidden="1" customHeight="1" outlineLevel="2">
      <c r="B334" s="132" t="str">
        <f t="shared" si="48"/>
        <v>Royal Hospital For Sick Children EdinburghOther reason %</v>
      </c>
      <c r="C334" s="135" t="str">
        <f t="shared" si="49"/>
        <v>Royal Hospital For Sick Children Edinburgh</v>
      </c>
      <c r="D334" s="165"/>
      <c r="E334" s="61" t="s">
        <v>121</v>
      </c>
      <c r="F334" s="60">
        <f>'Publication Table'!D336/'Publication Table (%)'!F$329</f>
        <v>1.4644351464435146E-2</v>
      </c>
      <c r="G334" s="60">
        <f>'Publication Table'!E336/'Publication Table (%)'!G$329</f>
        <v>3.2894736842105261E-3</v>
      </c>
      <c r="H334" s="60">
        <f>'Publication Table'!F336/'Publication Table (%)'!H$329</f>
        <v>3.9447731755424065E-3</v>
      </c>
      <c r="I334" s="60">
        <f>'Publication Table'!G336/'Publication Table (%)'!I$329</f>
        <v>0</v>
      </c>
      <c r="J334" s="155">
        <f>'Publication Table'!H336/'Publication Table (%)'!J$329</f>
        <v>0</v>
      </c>
      <c r="K334" s="60">
        <f>'Publication Table'!I336/'Publication Table (%)'!K$329</f>
        <v>3.875968992248062E-3</v>
      </c>
      <c r="L334" s="60">
        <f>'Publication Table'!J336/'Publication Table (%)'!L$329</f>
        <v>0</v>
      </c>
      <c r="M334" s="60">
        <f>'Publication Table'!K336/'Publication Table (%)'!M$329</f>
        <v>0</v>
      </c>
      <c r="N334" s="60">
        <f>'Publication Table'!L336/'Publication Table (%)'!N$329</f>
        <v>0</v>
      </c>
      <c r="O334" s="60">
        <f>'Publication Table'!M336/'Publication Table (%)'!O$329</f>
        <v>3.8610038610038611E-3</v>
      </c>
      <c r="P334" s="60">
        <f>'Publication Table'!N336/'Publication Table (%)'!P$329</f>
        <v>0</v>
      </c>
      <c r="Q334" s="60">
        <f>'Publication Table'!O336/'Publication Table (%)'!Q$329</f>
        <v>6.0362173038229373E-3</v>
      </c>
      <c r="R334" s="60">
        <f>'Publication Table'!P336/'Publication Table (%)'!R$329</f>
        <v>0</v>
      </c>
      <c r="S334" s="60">
        <f>'Publication Table'!Q336/'Publication Table (%)'!S$329</f>
        <v>3.3222591362126247E-3</v>
      </c>
      <c r="T334" s="60">
        <f>'Publication Table'!R336/'Publication Table (%)'!T$329</f>
        <v>2.0618556701030928E-3</v>
      </c>
      <c r="U334" s="60">
        <f>'Publication Table'!S336/'Publication Table (%)'!U$329</f>
        <v>0</v>
      </c>
      <c r="V334" s="60">
        <f>'Publication Table'!T336/'Publication Table (%)'!V$329</f>
        <v>1.9230769230769232E-3</v>
      </c>
      <c r="W334" s="60">
        <f>'Publication Table'!U336/'Publication Table (%)'!W$329</f>
        <v>2.5316455696202531E-2</v>
      </c>
      <c r="X334" s="60">
        <f>'Publication Table'!V336/'Publication Table (%)'!X$329</f>
        <v>1.6891891891891893E-3</v>
      </c>
      <c r="Y334" s="60">
        <f>'Publication Table'!W336/'Publication Table (%)'!Y$329</f>
        <v>0</v>
      </c>
      <c r="Z334" s="60">
        <f>'Publication Table'!X336/'Publication Table (%)'!Z$329</f>
        <v>5.7142857142857143E-3</v>
      </c>
      <c r="AA334" s="60">
        <f>'Publication Table'!Y336/'Publication Table (%)'!AA$329</f>
        <v>0</v>
      </c>
      <c r="AB334" s="60">
        <f>'Publication Table'!Z336/'Publication Table (%)'!AB$329</f>
        <v>0</v>
      </c>
      <c r="AC334" s="60">
        <f>'Publication Table'!AA336/'Publication Table (%)'!AC$329</f>
        <v>2.1691973969631237E-3</v>
      </c>
    </row>
    <row r="335" spans="2:29" ht="15" hidden="1" customHeight="1" outlineLevel="1" collapsed="1">
      <c r="B335" s="132" t="str">
        <f t="shared" si="48"/>
        <v>Royal Infirmary Of EdinburghRoyal Infirmary Of Edinburgh</v>
      </c>
      <c r="C335" s="135" t="str">
        <f>E335</f>
        <v>Royal Infirmary Of Edinburgh</v>
      </c>
      <c r="D335" s="165" t="s">
        <v>85</v>
      </c>
      <c r="E335" s="74" t="s">
        <v>86</v>
      </c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</row>
    <row r="336" spans="2:29" ht="15" hidden="1" customHeight="1" outlineLevel="2">
      <c r="B336" s="132" t="str">
        <f t="shared" si="48"/>
        <v>Royal Infirmary Of EdinburghTotal Number of scheduled elective operations in theatre system</v>
      </c>
      <c r="C336" s="135" t="str">
        <f t="shared" ref="C336:C341" si="50">C335</f>
        <v>Royal Infirmary Of Edinburgh</v>
      </c>
      <c r="D336" s="165"/>
      <c r="E336" s="58" t="s">
        <v>3</v>
      </c>
      <c r="F336" s="29">
        <f>'Publication Table'!D338</f>
        <v>1357</v>
      </c>
      <c r="G336" s="29">
        <f>'Publication Table'!E338</f>
        <v>1517</v>
      </c>
      <c r="H336" s="29">
        <f>'Publication Table'!F338</f>
        <v>1201</v>
      </c>
      <c r="I336" s="29">
        <f>'Publication Table'!G338</f>
        <v>1485</v>
      </c>
      <c r="J336" s="154">
        <f>'Publication Table'!H338</f>
        <v>1432</v>
      </c>
      <c r="K336" s="29">
        <f>'Publication Table'!I338</f>
        <v>1425</v>
      </c>
      <c r="L336" s="29">
        <f>'Publication Table'!J338</f>
        <v>1427</v>
      </c>
      <c r="M336" s="29">
        <f>'Publication Table'!K338</f>
        <v>1451</v>
      </c>
      <c r="N336" s="29">
        <f>'Publication Table'!L338</f>
        <v>1196</v>
      </c>
      <c r="O336" s="29">
        <f>'Publication Table'!M338</f>
        <v>1362</v>
      </c>
      <c r="P336" s="29">
        <f>'Publication Table'!N338</f>
        <v>1386</v>
      </c>
      <c r="Q336" s="29">
        <f>'Publication Table'!O338</f>
        <v>1323</v>
      </c>
      <c r="R336" s="29">
        <f>'Publication Table'!P338</f>
        <v>1355</v>
      </c>
      <c r="S336" s="29">
        <f>'Publication Table'!Q338</f>
        <v>1482</v>
      </c>
      <c r="T336" s="29">
        <f>'Publication Table'!R338</f>
        <v>1328</v>
      </c>
      <c r="U336" s="29">
        <f>'Publication Table'!S338</f>
        <v>1438</v>
      </c>
      <c r="V336" s="29">
        <f>'Publication Table'!T338</f>
        <v>1368</v>
      </c>
      <c r="W336" s="29">
        <f>'Publication Table'!U338</f>
        <v>1268</v>
      </c>
      <c r="X336" s="29">
        <f>'Publication Table'!V338</f>
        <v>1364</v>
      </c>
      <c r="Y336" s="29">
        <f>'Publication Table'!W338</f>
        <v>1227</v>
      </c>
      <c r="Z336" s="29">
        <f>'Publication Table'!X338</f>
        <v>1268</v>
      </c>
      <c r="AA336" s="29">
        <f>'Publication Table'!Y338</f>
        <v>1291</v>
      </c>
      <c r="AB336" s="29">
        <f>'Publication Table'!Z338</f>
        <v>1544</v>
      </c>
      <c r="AC336" s="29">
        <f>'Publication Table'!AA338</f>
        <v>1116</v>
      </c>
    </row>
    <row r="337" spans="2:29" ht="15" hidden="1" customHeight="1" outlineLevel="2">
      <c r="B337" s="132" t="str">
        <f t="shared" si="48"/>
        <v>Royal Infirmary Of EdinburghPercent of total scheduled elective cancellations in theatre systems</v>
      </c>
      <c r="C337" s="135" t="str">
        <f t="shared" si="50"/>
        <v>Royal Infirmary Of Edinburgh</v>
      </c>
      <c r="D337" s="165"/>
      <c r="E337" s="59" t="s">
        <v>117</v>
      </c>
      <c r="F337" s="60">
        <f>'Publication Table'!D339/'Publication Table (%)'!F$336</f>
        <v>6.5585851142225496E-2</v>
      </c>
      <c r="G337" s="60">
        <f>'Publication Table'!E339/'Publication Table (%)'!G$336</f>
        <v>6.7237969676994067E-2</v>
      </c>
      <c r="H337" s="60">
        <f>'Publication Table'!F339/'Publication Table (%)'!H$336</f>
        <v>9.9916736053288921E-2</v>
      </c>
      <c r="I337" s="60">
        <f>'Publication Table'!G339/'Publication Table (%)'!I$336</f>
        <v>6.2626262626262627E-2</v>
      </c>
      <c r="J337" s="155">
        <f>'Publication Table'!H339/'Publication Table (%)'!J$336</f>
        <v>6.8435754189944131E-2</v>
      </c>
      <c r="K337" s="60">
        <f>'Publication Table'!I339/'Publication Table (%)'!K$336</f>
        <v>7.1578947368421048E-2</v>
      </c>
      <c r="L337" s="60">
        <f>'Publication Table'!J339/'Publication Table (%)'!L$336</f>
        <v>6.3770147161878066E-2</v>
      </c>
      <c r="M337" s="60">
        <f>'Publication Table'!K339/'Publication Table (%)'!M$336</f>
        <v>6.1337008959338385E-2</v>
      </c>
      <c r="N337" s="60">
        <f>'Publication Table'!L339/'Publication Table (%)'!N$336</f>
        <v>9.6989966555183951E-2</v>
      </c>
      <c r="O337" s="60">
        <f>'Publication Table'!M339/'Publication Table (%)'!O$336</f>
        <v>0.1130690161527166</v>
      </c>
      <c r="P337" s="60">
        <f>'Publication Table'!N339/'Publication Table (%)'!P$336</f>
        <v>8.2972582972582976E-2</v>
      </c>
      <c r="Q337" s="60">
        <f>'Publication Table'!O339/'Publication Table (%)'!Q$336</f>
        <v>9.1458805744520033E-2</v>
      </c>
      <c r="R337" s="60">
        <f>'Publication Table'!P339/'Publication Table (%)'!R$336</f>
        <v>8.0442804428044287E-2</v>
      </c>
      <c r="S337" s="60">
        <f>'Publication Table'!Q339/'Publication Table (%)'!S$336</f>
        <v>8.1646423751686903E-2</v>
      </c>
      <c r="T337" s="60">
        <f>'Publication Table'!R339/'Publication Table (%)'!T$336</f>
        <v>8.0572289156626509E-2</v>
      </c>
      <c r="U337" s="60">
        <f>'Publication Table'!S339/'Publication Table (%)'!U$336</f>
        <v>6.9541029207232263E-2</v>
      </c>
      <c r="V337" s="60">
        <f>'Publication Table'!T339/'Publication Table (%)'!V$336</f>
        <v>6.6520467836257313E-2</v>
      </c>
      <c r="W337" s="60">
        <f>'Publication Table'!U339/'Publication Table (%)'!W$336</f>
        <v>8.5173501577287064E-2</v>
      </c>
      <c r="X337" s="60">
        <f>'Publication Table'!V339/'Publication Table (%)'!X$336</f>
        <v>7.9912023460410556E-2</v>
      </c>
      <c r="Y337" s="60">
        <f>'Publication Table'!W339/'Publication Table (%)'!Y$336</f>
        <v>7.3349633251833746E-2</v>
      </c>
      <c r="Z337" s="60">
        <f>'Publication Table'!X339/'Publication Table (%)'!Z$336</f>
        <v>8.3596214511041003E-2</v>
      </c>
      <c r="AA337" s="60">
        <f>'Publication Table'!Y339/'Publication Table (%)'!AA$336</f>
        <v>7.4360960495739731E-2</v>
      </c>
      <c r="AB337" s="60">
        <f>'Publication Table'!Z339/'Publication Table (%)'!AB$336</f>
        <v>7.7072538860103623E-2</v>
      </c>
      <c r="AC337" s="60">
        <f>'Publication Table'!AA339/'Publication Table (%)'!AC$336</f>
        <v>6.9892473118279563E-2</v>
      </c>
    </row>
    <row r="338" spans="2:29" ht="15" hidden="1" customHeight="1" outlineLevel="2">
      <c r="B338" s="132" t="str">
        <f t="shared" si="48"/>
        <v>Royal Infirmary Of EdinburghCancellation based on clinical reason by hospital %</v>
      </c>
      <c r="C338" s="135" t="str">
        <f t="shared" si="50"/>
        <v>Royal Infirmary Of Edinburgh</v>
      </c>
      <c r="D338" s="165"/>
      <c r="E338" s="61" t="s">
        <v>118</v>
      </c>
      <c r="F338" s="60">
        <f>'Publication Table'!D340/'Publication Table (%)'!F$336</f>
        <v>1.6949152542372881E-2</v>
      </c>
      <c r="G338" s="60">
        <f>'Publication Table'!E340/'Publication Table (%)'!G$336</f>
        <v>1.845748187211602E-2</v>
      </c>
      <c r="H338" s="60">
        <f>'Publication Table'!F340/'Publication Table (%)'!H$336</f>
        <v>3.330557868442964E-2</v>
      </c>
      <c r="I338" s="60">
        <f>'Publication Table'!G340/'Publication Table (%)'!I$336</f>
        <v>2.0875420875420877E-2</v>
      </c>
      <c r="J338" s="155">
        <f>'Publication Table'!H340/'Publication Table (%)'!J$336</f>
        <v>2.9329608938547486E-2</v>
      </c>
      <c r="K338" s="60">
        <f>'Publication Table'!I340/'Publication Table (%)'!K$336</f>
        <v>2.1052631578947368E-2</v>
      </c>
      <c r="L338" s="60">
        <f>'Publication Table'!J340/'Publication Table (%)'!L$336</f>
        <v>2.3125437981779958E-2</v>
      </c>
      <c r="M338" s="60">
        <f>'Publication Table'!K340/'Publication Table (%)'!M$336</f>
        <v>2.6878015161957272E-2</v>
      </c>
      <c r="N338" s="60">
        <f>'Publication Table'!L340/'Publication Table (%)'!N$336</f>
        <v>3.4280936454849496E-2</v>
      </c>
      <c r="O338" s="60">
        <f>'Publication Table'!M340/'Publication Table (%)'!O$336</f>
        <v>3.3773861967694566E-2</v>
      </c>
      <c r="P338" s="60">
        <f>'Publication Table'!N340/'Publication Table (%)'!P$336</f>
        <v>2.3809523809523808E-2</v>
      </c>
      <c r="Q338" s="60">
        <f>'Publication Table'!O340/'Publication Table (%)'!Q$336</f>
        <v>4.1572184429327287E-2</v>
      </c>
      <c r="R338" s="60">
        <f>'Publication Table'!P340/'Publication Table (%)'!R$336</f>
        <v>3.4686346863468637E-2</v>
      </c>
      <c r="S338" s="60">
        <f>'Publication Table'!Q340/'Publication Table (%)'!S$336</f>
        <v>3.2388663967611336E-2</v>
      </c>
      <c r="T338" s="60">
        <f>'Publication Table'!R340/'Publication Table (%)'!T$336</f>
        <v>3.614457831325301E-2</v>
      </c>
      <c r="U338" s="60">
        <f>'Publication Table'!S340/'Publication Table (%)'!U$336</f>
        <v>3.1988873435326845E-2</v>
      </c>
      <c r="V338" s="60">
        <f>'Publication Table'!T340/'Publication Table (%)'!V$336</f>
        <v>1.9005847953216373E-2</v>
      </c>
      <c r="W338" s="60">
        <f>'Publication Table'!U340/'Publication Table (%)'!W$336</f>
        <v>4.1009463722397478E-2</v>
      </c>
      <c r="X338" s="60">
        <f>'Publication Table'!V340/'Publication Table (%)'!X$336</f>
        <v>2.932551319648094E-2</v>
      </c>
      <c r="Y338" s="60">
        <f>'Publication Table'!W340/'Publication Table (%)'!Y$336</f>
        <v>2.3634881825590873E-2</v>
      </c>
      <c r="Z338" s="60">
        <f>'Publication Table'!X340/'Publication Table (%)'!Z$336</f>
        <v>3.3911671924290218E-2</v>
      </c>
      <c r="AA338" s="60">
        <f>'Publication Table'!Y340/'Publication Table (%)'!AA$336</f>
        <v>2.7885360185902403E-2</v>
      </c>
      <c r="AB338" s="60">
        <f>'Publication Table'!Z340/'Publication Table (%)'!AB$336</f>
        <v>3.3031088082901554E-2</v>
      </c>
      <c r="AC338" s="60">
        <f>'Publication Table'!AA340/'Publication Table (%)'!AC$336</f>
        <v>1.9713261648745518E-2</v>
      </c>
    </row>
    <row r="339" spans="2:29" ht="15" hidden="1" customHeight="1" outlineLevel="2">
      <c r="B339" s="132" t="str">
        <f t="shared" si="48"/>
        <v>Royal Infirmary Of EdinburghCancellation based on capacity or non-clinical reason by hospital %</v>
      </c>
      <c r="C339" s="135" t="str">
        <f t="shared" si="50"/>
        <v>Royal Infirmary Of Edinburgh</v>
      </c>
      <c r="D339" s="165"/>
      <c r="E339" s="61" t="s">
        <v>119</v>
      </c>
      <c r="F339" s="60">
        <f>'Publication Table'!D341/'Publication Table (%)'!F$336</f>
        <v>8.1061164333087691E-3</v>
      </c>
      <c r="G339" s="60">
        <f>'Publication Table'!E341/'Publication Table (%)'!G$336</f>
        <v>7.9103493737640081E-3</v>
      </c>
      <c r="H339" s="60">
        <f>'Publication Table'!F341/'Publication Table (%)'!H$336</f>
        <v>1.4154870940882597E-2</v>
      </c>
      <c r="I339" s="60">
        <f>'Publication Table'!G341/'Publication Table (%)'!I$336</f>
        <v>1.2794612794612794E-2</v>
      </c>
      <c r="J339" s="155">
        <f>'Publication Table'!H341/'Publication Table (%)'!J$336</f>
        <v>1.3966480446927373E-2</v>
      </c>
      <c r="K339" s="60">
        <f>'Publication Table'!I341/'Publication Table (%)'!K$336</f>
        <v>1.4736842105263158E-2</v>
      </c>
      <c r="L339" s="60">
        <f>'Publication Table'!J341/'Publication Table (%)'!L$336</f>
        <v>1.6117729502452698E-2</v>
      </c>
      <c r="M339" s="60">
        <f>'Publication Table'!K341/'Publication Table (%)'!M$336</f>
        <v>1.3094417643004824E-2</v>
      </c>
      <c r="N339" s="60">
        <f>'Publication Table'!L341/'Publication Table (%)'!N$336</f>
        <v>3.4280936454849496E-2</v>
      </c>
      <c r="O339" s="60">
        <f>'Publication Table'!M341/'Publication Table (%)'!O$336</f>
        <v>4.6989720998531569E-2</v>
      </c>
      <c r="P339" s="60">
        <f>'Publication Table'!N341/'Publication Table (%)'!P$336</f>
        <v>2.3809523809523808E-2</v>
      </c>
      <c r="Q339" s="60">
        <f>'Publication Table'!O341/'Publication Table (%)'!Q$336</f>
        <v>1.8140589569160998E-2</v>
      </c>
      <c r="R339" s="60">
        <f>'Publication Table'!P341/'Publication Table (%)'!R$336</f>
        <v>2.0664206642066422E-2</v>
      </c>
      <c r="S339" s="60">
        <f>'Publication Table'!Q341/'Publication Table (%)'!S$336</f>
        <v>1.9568151147098516E-2</v>
      </c>
      <c r="T339" s="60">
        <f>'Publication Table'!R341/'Publication Table (%)'!T$336</f>
        <v>9.0361445783132526E-3</v>
      </c>
      <c r="U339" s="60">
        <f>'Publication Table'!S341/'Publication Table (%)'!U$336</f>
        <v>1.3908205841446454E-2</v>
      </c>
      <c r="V339" s="60">
        <f>'Publication Table'!T341/'Publication Table (%)'!V$336</f>
        <v>2.6315789473684209E-2</v>
      </c>
      <c r="W339" s="60">
        <f>'Publication Table'!U341/'Publication Table (%)'!W$336</f>
        <v>2.2082018927444796E-2</v>
      </c>
      <c r="X339" s="60">
        <f>'Publication Table'!V341/'Publication Table (%)'!X$336</f>
        <v>2.2727272727272728E-2</v>
      </c>
      <c r="Y339" s="60">
        <f>'Publication Table'!W341/'Publication Table (%)'!Y$336</f>
        <v>2.6079869600651995E-2</v>
      </c>
      <c r="Z339" s="60">
        <f>'Publication Table'!X341/'Publication Table (%)'!Z$336</f>
        <v>2.2870662460567823E-2</v>
      </c>
      <c r="AA339" s="60">
        <f>'Publication Table'!Y341/'Publication Table (%)'!AA$336</f>
        <v>2.4786986831913247E-2</v>
      </c>
      <c r="AB339" s="60">
        <f>'Publication Table'!Z341/'Publication Table (%)'!AB$336</f>
        <v>2.1373056994818652E-2</v>
      </c>
      <c r="AC339" s="60">
        <f>'Publication Table'!AA341/'Publication Table (%)'!AC$336</f>
        <v>2.6881720430107527E-2</v>
      </c>
    </row>
    <row r="340" spans="2:29" ht="15" hidden="1" customHeight="1" outlineLevel="2">
      <c r="B340" s="132" t="str">
        <f t="shared" si="48"/>
        <v>Royal Infirmary Of EdinburghCancelled by Patient %</v>
      </c>
      <c r="C340" s="135" t="str">
        <f t="shared" si="50"/>
        <v>Royal Infirmary Of Edinburgh</v>
      </c>
      <c r="D340" s="165"/>
      <c r="E340" s="61" t="s">
        <v>120</v>
      </c>
      <c r="F340" s="60">
        <f>'Publication Table'!D342/'Publication Table (%)'!F$336</f>
        <v>1.989683124539425E-2</v>
      </c>
      <c r="G340" s="60">
        <f>'Publication Table'!E342/'Publication Table (%)'!G$336</f>
        <v>2.8345418589321027E-2</v>
      </c>
      <c r="H340" s="60">
        <f>'Publication Table'!F342/'Publication Table (%)'!H$336</f>
        <v>2.9975020815986679E-2</v>
      </c>
      <c r="I340" s="60">
        <f>'Publication Table'!G342/'Publication Table (%)'!I$336</f>
        <v>2.3569023569023569E-2</v>
      </c>
      <c r="J340" s="155">
        <f>'Publication Table'!H342/'Publication Table (%)'!J$336</f>
        <v>2.094972067039106E-2</v>
      </c>
      <c r="K340" s="60">
        <f>'Publication Table'!I342/'Publication Table (%)'!K$336</f>
        <v>2.5263157894736842E-2</v>
      </c>
      <c r="L340" s="60">
        <f>'Publication Table'!J342/'Publication Table (%)'!L$336</f>
        <v>2.1023125437981779E-2</v>
      </c>
      <c r="M340" s="60">
        <f>'Publication Table'!K342/'Publication Table (%)'!M$336</f>
        <v>1.5161957270847692E-2</v>
      </c>
      <c r="N340" s="60">
        <f>'Publication Table'!L342/'Publication Table (%)'!N$336</f>
        <v>1.9230769230769232E-2</v>
      </c>
      <c r="O340" s="60">
        <f>'Publication Table'!M342/'Publication Table (%)'!O$336</f>
        <v>1.6886930983847283E-2</v>
      </c>
      <c r="P340" s="60">
        <f>'Publication Table'!N342/'Publication Table (%)'!P$336</f>
        <v>2.813852813852814E-2</v>
      </c>
      <c r="Q340" s="60">
        <f>'Publication Table'!O342/'Publication Table (%)'!Q$336</f>
        <v>2.4187452758881331E-2</v>
      </c>
      <c r="R340" s="60">
        <f>'Publication Table'!P342/'Publication Table (%)'!R$336</f>
        <v>1.8450184501845018E-2</v>
      </c>
      <c r="S340" s="60">
        <f>'Publication Table'!Q342/'Publication Table (%)'!S$336</f>
        <v>2.0242914979757085E-2</v>
      </c>
      <c r="T340" s="60">
        <f>'Publication Table'!R342/'Publication Table (%)'!T$336</f>
        <v>2.635542168674699E-2</v>
      </c>
      <c r="U340" s="60">
        <f>'Publication Table'!S342/'Publication Table (%)'!U$336</f>
        <v>1.9471488178025034E-2</v>
      </c>
      <c r="V340" s="60">
        <f>'Publication Table'!T342/'Publication Table (%)'!V$336</f>
        <v>1.827485380116959E-2</v>
      </c>
      <c r="W340" s="60">
        <f>'Publication Table'!U342/'Publication Table (%)'!W$336</f>
        <v>1.9716088328075709E-2</v>
      </c>
      <c r="X340" s="60">
        <f>'Publication Table'!V342/'Publication Table (%)'!X$336</f>
        <v>2.5659824046920823E-2</v>
      </c>
      <c r="Y340" s="60">
        <f>'Publication Table'!W342/'Publication Table (%)'!Y$336</f>
        <v>2.2004889975550123E-2</v>
      </c>
      <c r="Z340" s="60">
        <f>'Publication Table'!X342/'Publication Table (%)'!Z$336</f>
        <v>2.1293375394321766E-2</v>
      </c>
      <c r="AA340" s="60">
        <f>'Publication Table'!Y342/'Publication Table (%)'!AA$336</f>
        <v>1.5491866769945779E-2</v>
      </c>
      <c r="AB340" s="60">
        <f>'Publication Table'!Z342/'Publication Table (%)'!AB$336</f>
        <v>1.3601036269430052E-2</v>
      </c>
      <c r="AC340" s="60">
        <f>'Publication Table'!AA342/'Publication Table (%)'!AC$336</f>
        <v>1.5232974910394265E-2</v>
      </c>
    </row>
    <row r="341" spans="2:29" ht="15" hidden="1" customHeight="1" outlineLevel="2">
      <c r="B341" s="132" t="str">
        <f t="shared" si="48"/>
        <v>Royal Infirmary Of EdinburghOther reason %</v>
      </c>
      <c r="C341" s="135" t="str">
        <f t="shared" si="50"/>
        <v>Royal Infirmary Of Edinburgh</v>
      </c>
      <c r="D341" s="165"/>
      <c r="E341" s="61" t="s">
        <v>121</v>
      </c>
      <c r="F341" s="60">
        <f>'Publication Table'!D343/'Publication Table (%)'!F$336</f>
        <v>2.0633750921149593E-2</v>
      </c>
      <c r="G341" s="60">
        <f>'Publication Table'!E343/'Publication Table (%)'!G$336</f>
        <v>1.2524719841793012E-2</v>
      </c>
      <c r="H341" s="60">
        <f>'Publication Table'!F343/'Publication Table (%)'!H$336</f>
        <v>2.2481265611990008E-2</v>
      </c>
      <c r="I341" s="60">
        <f>'Publication Table'!G343/'Publication Table (%)'!I$336</f>
        <v>5.3872053872053875E-3</v>
      </c>
      <c r="J341" s="155">
        <f>'Publication Table'!H343/'Publication Table (%)'!J$336</f>
        <v>4.1899441340782122E-3</v>
      </c>
      <c r="K341" s="60">
        <f>'Publication Table'!I343/'Publication Table (%)'!K$336</f>
        <v>1.0526315789473684E-2</v>
      </c>
      <c r="L341" s="60">
        <f>'Publication Table'!J343/'Publication Table (%)'!L$336</f>
        <v>3.5038542396636299E-3</v>
      </c>
      <c r="M341" s="60">
        <f>'Publication Table'!K343/'Publication Table (%)'!M$336</f>
        <v>6.202618883528601E-3</v>
      </c>
      <c r="N341" s="60">
        <f>'Publication Table'!L343/'Publication Table (%)'!N$336</f>
        <v>9.1973244147157199E-3</v>
      </c>
      <c r="O341" s="60">
        <f>'Publication Table'!M343/'Publication Table (%)'!O$336</f>
        <v>1.5418502202643172E-2</v>
      </c>
      <c r="P341" s="60">
        <f>'Publication Table'!N343/'Publication Table (%)'!P$336</f>
        <v>7.215007215007215E-3</v>
      </c>
      <c r="Q341" s="60">
        <f>'Publication Table'!O343/'Publication Table (%)'!Q$336</f>
        <v>7.5585789871504159E-3</v>
      </c>
      <c r="R341" s="60">
        <f>'Publication Table'!P343/'Publication Table (%)'!R$336</f>
        <v>6.6420664206642069E-3</v>
      </c>
      <c r="S341" s="60">
        <f>'Publication Table'!Q343/'Publication Table (%)'!S$336</f>
        <v>9.4466936572199737E-3</v>
      </c>
      <c r="T341" s="60">
        <f>'Publication Table'!R343/'Publication Table (%)'!T$336</f>
        <v>9.0361445783132526E-3</v>
      </c>
      <c r="U341" s="60">
        <f>'Publication Table'!S343/'Publication Table (%)'!U$336</f>
        <v>4.172461752433936E-3</v>
      </c>
      <c r="V341" s="60">
        <f>'Publication Table'!T343/'Publication Table (%)'!V$336</f>
        <v>2.9239766081871343E-3</v>
      </c>
      <c r="W341" s="60">
        <f>'Publication Table'!U343/'Publication Table (%)'!W$336</f>
        <v>2.3659305993690852E-3</v>
      </c>
      <c r="X341" s="60">
        <f>'Publication Table'!V343/'Publication Table (%)'!X$336</f>
        <v>2.1994134897360706E-3</v>
      </c>
      <c r="Y341" s="60">
        <f>'Publication Table'!W343/'Publication Table (%)'!Y$336</f>
        <v>1.6299918500407497E-3</v>
      </c>
      <c r="Z341" s="60">
        <f>'Publication Table'!X343/'Publication Table (%)'!Z$336</f>
        <v>5.5205047318611991E-3</v>
      </c>
      <c r="AA341" s="60">
        <f>'Publication Table'!Y343/'Publication Table (%)'!AA$336</f>
        <v>6.1967467079783118E-3</v>
      </c>
      <c r="AB341" s="60">
        <f>'Publication Table'!Z343/'Publication Table (%)'!AB$336</f>
        <v>9.0673575129533671E-3</v>
      </c>
      <c r="AC341" s="60">
        <f>'Publication Table'!AA343/'Publication Table (%)'!AC$336</f>
        <v>8.0645161290322578E-3</v>
      </c>
    </row>
    <row r="342" spans="2:29" ht="15" hidden="1" customHeight="1" outlineLevel="1" collapsed="1">
      <c r="B342" s="132" t="str">
        <f t="shared" si="48"/>
        <v>St John's Hospital At HowdenSt John's Hospital At Howden</v>
      </c>
      <c r="C342" s="135" t="str">
        <f>E342</f>
        <v>St John's Hospital At Howden</v>
      </c>
      <c r="D342" s="165" t="s">
        <v>87</v>
      </c>
      <c r="E342" s="74" t="s">
        <v>88</v>
      </c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</row>
    <row r="343" spans="2:29" ht="15" hidden="1" customHeight="1" outlineLevel="2">
      <c r="B343" s="132" t="str">
        <f t="shared" si="48"/>
        <v>St John's Hospital At HowdenTotal Number of scheduled elective operations in theatre system</v>
      </c>
      <c r="C343" s="135" t="str">
        <f t="shared" ref="C343:C348" si="51">C342</f>
        <v>St John's Hospital At Howden</v>
      </c>
      <c r="D343" s="165"/>
      <c r="E343" s="58" t="s">
        <v>3</v>
      </c>
      <c r="F343" s="29">
        <f>'Publication Table'!D345</f>
        <v>1127</v>
      </c>
      <c r="G343" s="29">
        <f>'Publication Table'!E345</f>
        <v>1460</v>
      </c>
      <c r="H343" s="29">
        <f>'Publication Table'!F345</f>
        <v>1193</v>
      </c>
      <c r="I343" s="29">
        <f>'Publication Table'!G345</f>
        <v>1270</v>
      </c>
      <c r="J343" s="154">
        <f>'Publication Table'!H345</f>
        <v>1363</v>
      </c>
      <c r="K343" s="29">
        <f>'Publication Table'!I345</f>
        <v>1467</v>
      </c>
      <c r="L343" s="29">
        <f>'Publication Table'!J345</f>
        <v>1483</v>
      </c>
      <c r="M343" s="29">
        <f>'Publication Table'!K345</f>
        <v>1257</v>
      </c>
      <c r="N343" s="29">
        <f>'Publication Table'!L345</f>
        <v>1214</v>
      </c>
      <c r="O343" s="29">
        <f>'Publication Table'!M345</f>
        <v>1369</v>
      </c>
      <c r="P343" s="29">
        <f>'Publication Table'!N345</f>
        <v>1386</v>
      </c>
      <c r="Q343" s="29">
        <f>'Publication Table'!O345</f>
        <v>1369</v>
      </c>
      <c r="R343" s="29">
        <f>'Publication Table'!P345</f>
        <v>1319</v>
      </c>
      <c r="S343" s="29">
        <f>'Publication Table'!Q345</f>
        <v>1468</v>
      </c>
      <c r="T343" s="29">
        <f>'Publication Table'!R345</f>
        <v>1187</v>
      </c>
      <c r="U343" s="29">
        <f>'Publication Table'!S345</f>
        <v>1408</v>
      </c>
      <c r="V343" s="29">
        <f>'Publication Table'!T345</f>
        <v>1259</v>
      </c>
      <c r="W343" s="29">
        <f>'Publication Table'!U345</f>
        <v>1274</v>
      </c>
      <c r="X343" s="29">
        <f>'Publication Table'!V345</f>
        <v>1503</v>
      </c>
      <c r="Y343" s="29">
        <f>'Publication Table'!W345</f>
        <v>1435</v>
      </c>
      <c r="Z343" s="29">
        <f>'Publication Table'!X345</f>
        <v>1223</v>
      </c>
      <c r="AA343" s="29">
        <f>'Publication Table'!Y345</f>
        <v>1230</v>
      </c>
      <c r="AB343" s="29">
        <f>'Publication Table'!Z345</f>
        <v>1484</v>
      </c>
      <c r="AC343" s="29">
        <f>'Publication Table'!AA345</f>
        <v>1198</v>
      </c>
    </row>
    <row r="344" spans="2:29" ht="15" hidden="1" customHeight="1" outlineLevel="2">
      <c r="B344" s="132" t="str">
        <f t="shared" si="48"/>
        <v>St John's Hospital At HowdenPercent of total scheduled elective cancellations in theatre systems</v>
      </c>
      <c r="C344" s="135" t="str">
        <f t="shared" si="51"/>
        <v>St John's Hospital At Howden</v>
      </c>
      <c r="D344" s="165"/>
      <c r="E344" s="59" t="s">
        <v>117</v>
      </c>
      <c r="F344" s="60">
        <f>'Publication Table'!D346/'Publication Table (%)'!F$343</f>
        <v>0.11002661934338953</v>
      </c>
      <c r="G344" s="60">
        <f>'Publication Table'!E346/'Publication Table (%)'!G$343</f>
        <v>0.12602739726027398</v>
      </c>
      <c r="H344" s="60">
        <f>'Publication Table'!F346/'Publication Table (%)'!H$343</f>
        <v>0.13160100586756077</v>
      </c>
      <c r="I344" s="60">
        <f>'Publication Table'!G346/'Publication Table (%)'!I$343</f>
        <v>0.1015748031496063</v>
      </c>
      <c r="J344" s="155">
        <f>'Publication Table'!H346/'Publication Table (%)'!J$343</f>
        <v>0.10271460014673514</v>
      </c>
      <c r="K344" s="60">
        <f>'Publication Table'!I346/'Publication Table (%)'!K$343</f>
        <v>9.952283571915474E-2</v>
      </c>
      <c r="L344" s="60">
        <f>'Publication Table'!J346/'Publication Table (%)'!L$343</f>
        <v>0.11867835468644639</v>
      </c>
      <c r="M344" s="60">
        <f>'Publication Table'!K346/'Publication Table (%)'!M$343</f>
        <v>0.10819411296738266</v>
      </c>
      <c r="N344" s="60">
        <f>'Publication Table'!L346/'Publication Table (%)'!N$343</f>
        <v>0.12191103789126853</v>
      </c>
      <c r="O344" s="60">
        <f>'Publication Table'!M346/'Publication Table (%)'!O$343</f>
        <v>0.10445580715850986</v>
      </c>
      <c r="P344" s="60">
        <f>'Publication Table'!N346/'Publication Table (%)'!P$343</f>
        <v>0.10533910533910534</v>
      </c>
      <c r="Q344" s="60">
        <f>'Publication Table'!O346/'Publication Table (%)'!Q$343</f>
        <v>0.10007304601899196</v>
      </c>
      <c r="R344" s="60">
        <f>'Publication Table'!P346/'Publication Table (%)'!R$343</f>
        <v>9.6285064442759666E-2</v>
      </c>
      <c r="S344" s="60">
        <f>'Publication Table'!Q346/'Publication Table (%)'!S$343</f>
        <v>7.6975476839237056E-2</v>
      </c>
      <c r="T344" s="60">
        <f>'Publication Table'!R346/'Publication Table (%)'!T$343</f>
        <v>8.6773378264532436E-2</v>
      </c>
      <c r="U344" s="60">
        <f>'Publication Table'!S346/'Publication Table (%)'!U$343</f>
        <v>8.3096590909090912E-2</v>
      </c>
      <c r="V344" s="60">
        <f>'Publication Table'!T346/'Publication Table (%)'!V$343</f>
        <v>7.1485305798252588E-2</v>
      </c>
      <c r="W344" s="60">
        <f>'Publication Table'!U346/'Publication Table (%)'!W$343</f>
        <v>9.3406593406593408E-2</v>
      </c>
      <c r="X344" s="60">
        <f>'Publication Table'!V346/'Publication Table (%)'!X$343</f>
        <v>8.3832335329341312E-2</v>
      </c>
      <c r="Y344" s="60">
        <f>'Publication Table'!W346/'Publication Table (%)'!Y$343</f>
        <v>0.10034843205574913</v>
      </c>
      <c r="Z344" s="60">
        <f>'Publication Table'!X346/'Publication Table (%)'!Z$343</f>
        <v>0.11856091578086672</v>
      </c>
      <c r="AA344" s="60">
        <f>'Publication Table'!Y346/'Publication Table (%)'!AA$343</f>
        <v>9.8373983739837398E-2</v>
      </c>
      <c r="AB344" s="60">
        <f>'Publication Table'!Z346/'Publication Table (%)'!AB$343</f>
        <v>0.12668463611859837</v>
      </c>
      <c r="AC344" s="60">
        <f>'Publication Table'!AA346/'Publication Table (%)'!AC$343</f>
        <v>8.0968280467445738E-2</v>
      </c>
    </row>
    <row r="345" spans="2:29" ht="15" hidden="1" customHeight="1" outlineLevel="2">
      <c r="B345" s="132" t="str">
        <f t="shared" si="48"/>
        <v>St John's Hospital At HowdenCancellation based on clinical reason by hospital %</v>
      </c>
      <c r="C345" s="135" t="str">
        <f t="shared" si="51"/>
        <v>St John's Hospital At Howden</v>
      </c>
      <c r="D345" s="165"/>
      <c r="E345" s="61" t="s">
        <v>118</v>
      </c>
      <c r="F345" s="60">
        <f>'Publication Table'!D347/'Publication Table (%)'!F$343</f>
        <v>7.0984915705412602E-3</v>
      </c>
      <c r="G345" s="60">
        <f>'Publication Table'!E347/'Publication Table (%)'!G$343</f>
        <v>1.2328767123287671E-2</v>
      </c>
      <c r="H345" s="60">
        <f>'Publication Table'!F347/'Publication Table (%)'!H$343</f>
        <v>1.5926236378876781E-2</v>
      </c>
      <c r="I345" s="60">
        <f>'Publication Table'!G347/'Publication Table (%)'!I$343</f>
        <v>2.2047244094488189E-2</v>
      </c>
      <c r="J345" s="155">
        <f>'Publication Table'!H347/'Publication Table (%)'!J$343</f>
        <v>2.1276595744680851E-2</v>
      </c>
      <c r="K345" s="60">
        <f>'Publication Table'!I347/'Publication Table (%)'!K$343</f>
        <v>1.9768234492160874E-2</v>
      </c>
      <c r="L345" s="60">
        <f>'Publication Table'!J347/'Publication Table (%)'!L$343</f>
        <v>2.8995279838165879E-2</v>
      </c>
      <c r="M345" s="60">
        <f>'Publication Table'!K347/'Publication Table (%)'!M$343</f>
        <v>3.261734287987271E-2</v>
      </c>
      <c r="N345" s="60">
        <f>'Publication Table'!L347/'Publication Table (%)'!N$343</f>
        <v>2.059308072487644E-2</v>
      </c>
      <c r="O345" s="60">
        <f>'Publication Table'!M347/'Publication Table (%)'!O$343</f>
        <v>3.1409788166544925E-2</v>
      </c>
      <c r="P345" s="60">
        <f>'Publication Table'!N347/'Publication Table (%)'!P$343</f>
        <v>2.5974025974025976E-2</v>
      </c>
      <c r="Q345" s="60">
        <f>'Publication Table'!O347/'Publication Table (%)'!Q$343</f>
        <v>3.7983929875821769E-2</v>
      </c>
      <c r="R345" s="60">
        <f>'Publication Table'!P347/'Publication Table (%)'!R$343</f>
        <v>2.9567854435178165E-2</v>
      </c>
      <c r="S345" s="60">
        <f>'Publication Table'!Q347/'Publication Table (%)'!S$343</f>
        <v>1.5667574931880108E-2</v>
      </c>
      <c r="T345" s="60">
        <f>'Publication Table'!R347/'Publication Table (%)'!T$343</f>
        <v>1.3479359730412805E-2</v>
      </c>
      <c r="U345" s="60">
        <f>'Publication Table'!S347/'Publication Table (%)'!U$343</f>
        <v>1.9886363636363636E-2</v>
      </c>
      <c r="V345" s="60">
        <f>'Publication Table'!T347/'Publication Table (%)'!V$343</f>
        <v>2.2239872915011914E-2</v>
      </c>
      <c r="W345" s="60">
        <f>'Publication Table'!U347/'Publication Table (%)'!W$343</f>
        <v>2.7472527472527472E-2</v>
      </c>
      <c r="X345" s="60">
        <f>'Publication Table'!V347/'Publication Table (%)'!X$343</f>
        <v>3.7258815701929474E-2</v>
      </c>
      <c r="Y345" s="60">
        <f>'Publication Table'!W347/'Publication Table (%)'!Y$343</f>
        <v>3.2055749128919862E-2</v>
      </c>
      <c r="Z345" s="60">
        <f>'Publication Table'!X347/'Publication Table (%)'!Z$343</f>
        <v>4.1700735895339326E-2</v>
      </c>
      <c r="AA345" s="60">
        <f>'Publication Table'!Y347/'Publication Table (%)'!AA$343</f>
        <v>3.3333333333333333E-2</v>
      </c>
      <c r="AB345" s="60">
        <f>'Publication Table'!Z347/'Publication Table (%)'!AB$343</f>
        <v>5.2560646900269542E-2</v>
      </c>
      <c r="AC345" s="60">
        <f>'Publication Table'!AA347/'Publication Table (%)'!AC$343</f>
        <v>3.5058430717863104E-2</v>
      </c>
    </row>
    <row r="346" spans="2:29" ht="15" hidden="1" customHeight="1" outlineLevel="2">
      <c r="B346" s="132" t="str">
        <f t="shared" si="48"/>
        <v>St John's Hospital At HowdenCancellation based on capacity or non-clinical reason by hospital %</v>
      </c>
      <c r="C346" s="135" t="str">
        <f t="shared" si="51"/>
        <v>St John's Hospital At Howden</v>
      </c>
      <c r="D346" s="165"/>
      <c r="E346" s="61" t="s">
        <v>119</v>
      </c>
      <c r="F346" s="60">
        <f>'Publication Table'!D348/'Publication Table (%)'!F$343</f>
        <v>1.7746228926353151E-3</v>
      </c>
      <c r="G346" s="60">
        <f>'Publication Table'!E348/'Publication Table (%)'!G$343</f>
        <v>2.054794520547945E-3</v>
      </c>
      <c r="H346" s="60">
        <f>'Publication Table'!F348/'Publication Table (%)'!H$343</f>
        <v>7.5440067057837385E-3</v>
      </c>
      <c r="I346" s="60">
        <f>'Publication Table'!G348/'Publication Table (%)'!I$343</f>
        <v>1.4173228346456693E-2</v>
      </c>
      <c r="J346" s="155">
        <f>'Publication Table'!H348/'Publication Table (%)'!J$343</f>
        <v>8.8041085840058694E-3</v>
      </c>
      <c r="K346" s="60">
        <f>'Publication Table'!I348/'Publication Table (%)'!K$343</f>
        <v>1.2951601908657124E-2</v>
      </c>
      <c r="L346" s="60">
        <f>'Publication Table'!J348/'Publication Table (%)'!L$343</f>
        <v>1.2137559002022926E-2</v>
      </c>
      <c r="M346" s="60">
        <f>'Publication Table'!K348/'Publication Table (%)'!M$343</f>
        <v>1.3524264120922832E-2</v>
      </c>
      <c r="N346" s="60">
        <f>'Publication Table'!L348/'Publication Table (%)'!N$343</f>
        <v>9.0609555189456337E-3</v>
      </c>
      <c r="O346" s="60">
        <f>'Publication Table'!M348/'Publication Table (%)'!O$343</f>
        <v>6.5741417092768442E-3</v>
      </c>
      <c r="P346" s="60">
        <f>'Publication Table'!N348/'Publication Table (%)'!P$343</f>
        <v>1.2987012987012988E-2</v>
      </c>
      <c r="Q346" s="60">
        <f>'Publication Table'!O348/'Publication Table (%)'!Q$343</f>
        <v>1.0226442658875092E-2</v>
      </c>
      <c r="R346" s="60">
        <f>'Publication Table'!P348/'Publication Table (%)'!R$343</f>
        <v>1.1372251705837756E-2</v>
      </c>
      <c r="S346" s="60">
        <f>'Publication Table'!Q348/'Publication Table (%)'!S$343</f>
        <v>6.1307901907356951E-3</v>
      </c>
      <c r="T346" s="60">
        <f>'Publication Table'!R348/'Publication Table (%)'!T$343</f>
        <v>5.8972198820556026E-3</v>
      </c>
      <c r="U346" s="60">
        <f>'Publication Table'!S348/'Publication Table (%)'!U$343</f>
        <v>1.065340909090909E-2</v>
      </c>
      <c r="V346" s="60">
        <f>'Publication Table'!T348/'Publication Table (%)'!V$343</f>
        <v>9.5313741064336783E-3</v>
      </c>
      <c r="W346" s="60">
        <f>'Publication Table'!U348/'Publication Table (%)'!W$343</f>
        <v>5.4945054945054949E-3</v>
      </c>
      <c r="X346" s="60">
        <f>'Publication Table'!V348/'Publication Table (%)'!X$343</f>
        <v>5.9880239520958087E-3</v>
      </c>
      <c r="Y346" s="60">
        <f>'Publication Table'!W348/'Publication Table (%)'!Y$343</f>
        <v>6.9686411149825784E-3</v>
      </c>
      <c r="Z346" s="60">
        <f>'Publication Table'!X348/'Publication Table (%)'!Z$343</f>
        <v>6.5412919051512676E-3</v>
      </c>
      <c r="AA346" s="60">
        <f>'Publication Table'!Y348/'Publication Table (%)'!AA$343</f>
        <v>1.3008130081300813E-2</v>
      </c>
      <c r="AB346" s="60">
        <f>'Publication Table'!Z348/'Publication Table (%)'!AB$343</f>
        <v>1.3477088948787063E-2</v>
      </c>
      <c r="AC346" s="60">
        <f>'Publication Table'!AA348/'Publication Table (%)'!AC$343</f>
        <v>7.5125208681135229E-3</v>
      </c>
    </row>
    <row r="347" spans="2:29" ht="15" hidden="1" customHeight="1" outlineLevel="2">
      <c r="B347" s="132" t="str">
        <f t="shared" si="48"/>
        <v>St John's Hospital At HowdenCancelled by Patient %</v>
      </c>
      <c r="C347" s="135" t="str">
        <f t="shared" si="51"/>
        <v>St John's Hospital At Howden</v>
      </c>
      <c r="D347" s="165"/>
      <c r="E347" s="61" t="s">
        <v>120</v>
      </c>
      <c r="F347" s="60">
        <f>'Publication Table'!D349/'Publication Table (%)'!F$343</f>
        <v>4.7914818101153507E-2</v>
      </c>
      <c r="G347" s="60">
        <f>'Publication Table'!E349/'Publication Table (%)'!G$343</f>
        <v>7.0547945205479454E-2</v>
      </c>
      <c r="H347" s="60">
        <f>'Publication Table'!F349/'Publication Table (%)'!H$343</f>
        <v>7.7954735959765292E-2</v>
      </c>
      <c r="I347" s="60">
        <f>'Publication Table'!G349/'Publication Table (%)'!I$343</f>
        <v>5.5905511811023621E-2</v>
      </c>
      <c r="J347" s="155">
        <f>'Publication Table'!H349/'Publication Table (%)'!J$343</f>
        <v>5.7960381511371971E-2</v>
      </c>
      <c r="K347" s="60">
        <f>'Publication Table'!I349/'Publication Table (%)'!K$343</f>
        <v>5.1806407634628494E-2</v>
      </c>
      <c r="L347" s="60">
        <f>'Publication Table'!J349/'Publication Table (%)'!L$343</f>
        <v>5.3944706675657449E-2</v>
      </c>
      <c r="M347" s="60">
        <f>'Publication Table'!K349/'Publication Table (%)'!M$343</f>
        <v>5.1710421638822592E-2</v>
      </c>
      <c r="N347" s="60">
        <f>'Publication Table'!L349/'Publication Table (%)'!N$343</f>
        <v>8.4843492586490946E-2</v>
      </c>
      <c r="O347" s="60">
        <f>'Publication Table'!M349/'Publication Table (%)'!O$343</f>
        <v>5.2593133674214754E-2</v>
      </c>
      <c r="P347" s="60">
        <f>'Publication Table'!N349/'Publication Table (%)'!P$343</f>
        <v>4.9062049062049064E-2</v>
      </c>
      <c r="Q347" s="60">
        <f>'Publication Table'!O349/'Publication Table (%)'!Q$343</f>
        <v>4.3097151205259317E-2</v>
      </c>
      <c r="R347" s="60">
        <f>'Publication Table'!P349/'Publication Table (%)'!R$343</f>
        <v>4.3214556482183475E-2</v>
      </c>
      <c r="S347" s="60">
        <f>'Publication Table'!Q349/'Publication Table (%)'!S$343</f>
        <v>3.5422343324250684E-2</v>
      </c>
      <c r="T347" s="60">
        <f>'Publication Table'!R349/'Publication Table (%)'!T$343</f>
        <v>4.633529907329402E-2</v>
      </c>
      <c r="U347" s="60">
        <f>'Publication Table'!S349/'Publication Table (%)'!U$343</f>
        <v>4.1903409090909088E-2</v>
      </c>
      <c r="V347" s="60">
        <f>'Publication Table'!T349/'Publication Table (%)'!V$343</f>
        <v>3.6536934074662429E-2</v>
      </c>
      <c r="W347" s="60">
        <f>'Publication Table'!U349/'Publication Table (%)'!W$343</f>
        <v>5.1805337519623233E-2</v>
      </c>
      <c r="X347" s="60">
        <f>'Publication Table'!V349/'Publication Table (%)'!X$343</f>
        <v>3.8589487691284098E-2</v>
      </c>
      <c r="Y347" s="60">
        <f>'Publication Table'!W349/'Publication Table (%)'!Y$343</f>
        <v>5.7839721254355402E-2</v>
      </c>
      <c r="Z347" s="60">
        <f>'Publication Table'!X349/'Publication Table (%)'!Z$343</f>
        <v>6.7865903515944404E-2</v>
      </c>
      <c r="AA347" s="60">
        <f>'Publication Table'!Y349/'Publication Table (%)'!AA$343</f>
        <v>4.7967479674796747E-2</v>
      </c>
      <c r="AB347" s="60">
        <f>'Publication Table'!Z349/'Publication Table (%)'!AB$343</f>
        <v>4.7843665768194071E-2</v>
      </c>
      <c r="AC347" s="60">
        <f>'Publication Table'!AA349/'Publication Table (%)'!AC$343</f>
        <v>2.8380634390651086E-2</v>
      </c>
    </row>
    <row r="348" spans="2:29" ht="15" hidden="1" customHeight="1" outlineLevel="2">
      <c r="B348" s="132" t="str">
        <f t="shared" si="48"/>
        <v>St John's Hospital At HowdenOther reason %</v>
      </c>
      <c r="C348" s="135" t="str">
        <f t="shared" si="51"/>
        <v>St John's Hospital At Howden</v>
      </c>
      <c r="D348" s="165"/>
      <c r="E348" s="61" t="s">
        <v>121</v>
      </c>
      <c r="F348" s="60">
        <f>'Publication Table'!D350/'Publication Table (%)'!F$343</f>
        <v>5.3238686779059449E-2</v>
      </c>
      <c r="G348" s="60">
        <f>'Publication Table'!E350/'Publication Table (%)'!G$343</f>
        <v>4.1095890410958902E-2</v>
      </c>
      <c r="H348" s="60">
        <f>'Publication Table'!F350/'Publication Table (%)'!H$343</f>
        <v>3.0176026823134954E-2</v>
      </c>
      <c r="I348" s="60">
        <f>'Publication Table'!G350/'Publication Table (%)'!I$343</f>
        <v>9.4488188976377951E-3</v>
      </c>
      <c r="J348" s="155">
        <f>'Publication Table'!H350/'Publication Table (%)'!J$343</f>
        <v>1.4673514306676448E-2</v>
      </c>
      <c r="K348" s="60">
        <f>'Publication Table'!I350/'Publication Table (%)'!K$343</f>
        <v>1.4996591683708248E-2</v>
      </c>
      <c r="L348" s="60">
        <f>'Publication Table'!J350/'Publication Table (%)'!L$343</f>
        <v>2.3600809170600135E-2</v>
      </c>
      <c r="M348" s="60">
        <f>'Publication Table'!K350/'Publication Table (%)'!M$343</f>
        <v>1.0342084327764518E-2</v>
      </c>
      <c r="N348" s="60">
        <f>'Publication Table'!L350/'Publication Table (%)'!N$343</f>
        <v>7.4135090609555188E-3</v>
      </c>
      <c r="O348" s="60">
        <f>'Publication Table'!M350/'Publication Table (%)'!O$343</f>
        <v>1.3878743608473338E-2</v>
      </c>
      <c r="P348" s="60">
        <f>'Publication Table'!N350/'Publication Table (%)'!P$343</f>
        <v>1.7316017316017316E-2</v>
      </c>
      <c r="Q348" s="60">
        <f>'Publication Table'!O350/'Publication Table (%)'!Q$343</f>
        <v>8.7655222790357923E-3</v>
      </c>
      <c r="R348" s="60">
        <f>'Publication Table'!P350/'Publication Table (%)'!R$343</f>
        <v>1.2130401819560273E-2</v>
      </c>
      <c r="S348" s="60">
        <f>'Publication Table'!Q350/'Publication Table (%)'!S$343</f>
        <v>1.9754768392370572E-2</v>
      </c>
      <c r="T348" s="60">
        <f>'Publication Table'!R350/'Publication Table (%)'!T$343</f>
        <v>2.1061499578770009E-2</v>
      </c>
      <c r="U348" s="60">
        <f>'Publication Table'!S350/'Publication Table (%)'!U$343</f>
        <v>1.065340909090909E-2</v>
      </c>
      <c r="V348" s="60">
        <f>'Publication Table'!T350/'Publication Table (%)'!V$343</f>
        <v>3.177124702144559E-3</v>
      </c>
      <c r="W348" s="60">
        <f>'Publication Table'!U350/'Publication Table (%)'!W$343</f>
        <v>8.634222919937205E-3</v>
      </c>
      <c r="X348" s="60">
        <f>'Publication Table'!V350/'Publication Table (%)'!X$343</f>
        <v>1.996007984031936E-3</v>
      </c>
      <c r="Y348" s="60">
        <f>'Publication Table'!W350/'Publication Table (%)'!Y$343</f>
        <v>3.4843205574912892E-3</v>
      </c>
      <c r="Z348" s="60">
        <f>'Publication Table'!X350/'Publication Table (%)'!Z$343</f>
        <v>2.4529844644317253E-3</v>
      </c>
      <c r="AA348" s="60">
        <f>'Publication Table'!Y350/'Publication Table (%)'!AA$343</f>
        <v>4.0650406504065045E-3</v>
      </c>
      <c r="AB348" s="60">
        <f>'Publication Table'!Z350/'Publication Table (%)'!AB$343</f>
        <v>1.2803234501347708E-2</v>
      </c>
      <c r="AC348" s="60">
        <f>'Publication Table'!AA350/'Publication Table (%)'!AC$343</f>
        <v>1.001669449081803E-2</v>
      </c>
    </row>
    <row r="349" spans="2:29" ht="15" hidden="1" customHeight="1" outlineLevel="1" collapsed="1">
      <c r="B349" s="132" t="str">
        <f t="shared" si="48"/>
        <v>Western General HospitalWestern General Hospital</v>
      </c>
      <c r="C349" s="135" t="str">
        <f>E349</f>
        <v>Western General Hospital</v>
      </c>
      <c r="D349" s="165" t="s">
        <v>89</v>
      </c>
      <c r="E349" s="74" t="s">
        <v>90</v>
      </c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</row>
    <row r="350" spans="2:29" ht="15" hidden="1" customHeight="1" outlineLevel="2">
      <c r="B350" s="132" t="str">
        <f t="shared" si="48"/>
        <v>Western General HospitalTotal Number of scheduled elective operations in theatre system</v>
      </c>
      <c r="C350" s="135" t="str">
        <f t="shared" ref="C350:C356" si="52">C349</f>
        <v>Western General Hospital</v>
      </c>
      <c r="D350" s="165"/>
      <c r="E350" s="58" t="s">
        <v>3</v>
      </c>
      <c r="F350" s="29">
        <f>'Publication Table'!D352</f>
        <v>1197</v>
      </c>
      <c r="G350" s="29">
        <f>'Publication Table'!E352</f>
        <v>1360</v>
      </c>
      <c r="H350" s="29">
        <f>'Publication Table'!F352</f>
        <v>1143</v>
      </c>
      <c r="I350" s="29">
        <f>'Publication Table'!G352</f>
        <v>1266</v>
      </c>
      <c r="J350" s="154">
        <f>'Publication Table'!H352</f>
        <v>1332</v>
      </c>
      <c r="K350" s="29">
        <f>'Publication Table'!I352</f>
        <v>1359</v>
      </c>
      <c r="L350" s="29">
        <f>'Publication Table'!J352</f>
        <v>1572</v>
      </c>
      <c r="M350" s="29">
        <f>'Publication Table'!K352</f>
        <v>1394</v>
      </c>
      <c r="N350" s="29">
        <f>'Publication Table'!L352</f>
        <v>1350</v>
      </c>
      <c r="O350" s="29">
        <f>'Publication Table'!M352</f>
        <v>1560</v>
      </c>
      <c r="P350" s="29">
        <f>'Publication Table'!N352</f>
        <v>1565</v>
      </c>
      <c r="Q350" s="29">
        <f>'Publication Table'!O352</f>
        <v>1320</v>
      </c>
      <c r="R350" s="29">
        <f>'Publication Table'!P352</f>
        <v>1405</v>
      </c>
      <c r="S350" s="29">
        <f>'Publication Table'!Q352</f>
        <v>1555</v>
      </c>
      <c r="T350" s="29">
        <f>'Publication Table'!R352</f>
        <v>1306</v>
      </c>
      <c r="U350" s="29">
        <f>'Publication Table'!S352</f>
        <v>1398</v>
      </c>
      <c r="V350" s="29">
        <f>'Publication Table'!T352</f>
        <v>1155</v>
      </c>
      <c r="W350" s="29">
        <f>'Publication Table'!U352</f>
        <v>1211</v>
      </c>
      <c r="X350" s="29">
        <f>'Publication Table'!V352</f>
        <v>1296</v>
      </c>
      <c r="Y350" s="29">
        <f>'Publication Table'!W352</f>
        <v>1277</v>
      </c>
      <c r="Z350" s="29">
        <f>'Publication Table'!X352</f>
        <v>1153</v>
      </c>
      <c r="AA350" s="29">
        <f>'Publication Table'!Y352</f>
        <v>1257</v>
      </c>
      <c r="AB350" s="29">
        <f>'Publication Table'!Z352</f>
        <v>1393</v>
      </c>
      <c r="AC350" s="29">
        <f>'Publication Table'!AA352</f>
        <v>1166</v>
      </c>
    </row>
    <row r="351" spans="2:29" ht="15" hidden="1" customHeight="1" outlineLevel="2">
      <c r="B351" s="132" t="str">
        <f t="shared" si="48"/>
        <v>Western General HospitalPercent of total scheduled elective cancellations in theatre systems</v>
      </c>
      <c r="C351" s="135" t="str">
        <f t="shared" si="52"/>
        <v>Western General Hospital</v>
      </c>
      <c r="D351" s="165"/>
      <c r="E351" s="59" t="s">
        <v>117</v>
      </c>
      <c r="F351" s="60">
        <f>'Publication Table'!D353/'Publication Table (%)'!F$350</f>
        <v>0.15622389306599832</v>
      </c>
      <c r="G351" s="60">
        <f>'Publication Table'!E353/'Publication Table (%)'!G$350</f>
        <v>0.16250000000000001</v>
      </c>
      <c r="H351" s="60">
        <f>'Publication Table'!F353/'Publication Table (%)'!H$350</f>
        <v>0.15398075240594924</v>
      </c>
      <c r="I351" s="60">
        <f>'Publication Table'!G353/'Publication Table (%)'!I$350</f>
        <v>0.14928909952606634</v>
      </c>
      <c r="J351" s="155">
        <f>'Publication Table'!H353/'Publication Table (%)'!J$350</f>
        <v>0.1539039039039039</v>
      </c>
      <c r="K351" s="60">
        <f>'Publication Table'!I353/'Publication Table (%)'!K$350</f>
        <v>0.16777041942604856</v>
      </c>
      <c r="L351" s="60">
        <f>'Publication Table'!J353/'Publication Table (%)'!L$350</f>
        <v>0.20165394402035625</v>
      </c>
      <c r="M351" s="60">
        <f>'Publication Table'!K353/'Publication Table (%)'!M$350</f>
        <v>0.16929698708751795</v>
      </c>
      <c r="N351" s="60">
        <f>'Publication Table'!L353/'Publication Table (%)'!N$350</f>
        <v>0.16592592592592592</v>
      </c>
      <c r="O351" s="60">
        <f>'Publication Table'!M353/'Publication Table (%)'!O$350</f>
        <v>0.16794871794871793</v>
      </c>
      <c r="P351" s="60">
        <f>'Publication Table'!N353/'Publication Table (%)'!P$350</f>
        <v>0.18402555910543131</v>
      </c>
      <c r="Q351" s="60">
        <f>'Publication Table'!O353/'Publication Table (%)'!Q$350</f>
        <v>0.15757575757575756</v>
      </c>
      <c r="R351" s="60">
        <f>'Publication Table'!P353/'Publication Table (%)'!R$350</f>
        <v>0.12740213523131672</v>
      </c>
      <c r="S351" s="60">
        <f>'Publication Table'!Q353/'Publication Table (%)'!S$350</f>
        <v>0.16205787781350484</v>
      </c>
      <c r="T351" s="60">
        <f>'Publication Table'!R353/'Publication Table (%)'!T$350</f>
        <v>0.12633996937212863</v>
      </c>
      <c r="U351" s="60">
        <f>'Publication Table'!S353/'Publication Table (%)'!U$350</f>
        <v>0.12088698140200287</v>
      </c>
      <c r="V351" s="60">
        <f>'Publication Table'!T353/'Publication Table (%)'!V$350</f>
        <v>0.14025974025974025</v>
      </c>
      <c r="W351" s="60">
        <f>'Publication Table'!U353/'Publication Table (%)'!W$350</f>
        <v>0.12964492155243601</v>
      </c>
      <c r="X351" s="60">
        <f>'Publication Table'!V353/'Publication Table (%)'!X$350</f>
        <v>0.13117283950617284</v>
      </c>
      <c r="Y351" s="60">
        <f>'Publication Table'!W353/'Publication Table (%)'!Y$350</f>
        <v>0.14173844949099451</v>
      </c>
      <c r="Z351" s="60">
        <f>'Publication Table'!X353/'Publication Table (%)'!Z$350</f>
        <v>0.11882046834345186</v>
      </c>
      <c r="AA351" s="60">
        <f>'Publication Table'!Y353/'Publication Table (%)'!AA$350</f>
        <v>0.13046937151949084</v>
      </c>
      <c r="AB351" s="60">
        <f>'Publication Table'!Z353/'Publication Table (%)'!AB$350</f>
        <v>0.11270638908829864</v>
      </c>
      <c r="AC351" s="60">
        <f>'Publication Table'!AA353/'Publication Table (%)'!AC$350</f>
        <v>0.12178387650085763</v>
      </c>
    </row>
    <row r="352" spans="2:29" ht="15" hidden="1" customHeight="1" outlineLevel="2">
      <c r="B352" s="132" t="str">
        <f t="shared" si="48"/>
        <v>Western General HospitalCancellation based on clinical reason by hospital %</v>
      </c>
      <c r="C352" s="135" t="str">
        <f t="shared" si="52"/>
        <v>Western General Hospital</v>
      </c>
      <c r="D352" s="165"/>
      <c r="E352" s="61" t="s">
        <v>118</v>
      </c>
      <c r="F352" s="60">
        <f>'Publication Table'!D354/'Publication Table (%)'!F$350</f>
        <v>1.5873015873015872E-2</v>
      </c>
      <c r="G352" s="60">
        <f>'Publication Table'!E354/'Publication Table (%)'!G$350</f>
        <v>1.4705882352941176E-2</v>
      </c>
      <c r="H352" s="60">
        <f>'Publication Table'!F354/'Publication Table (%)'!H$350</f>
        <v>2.2747156605424323E-2</v>
      </c>
      <c r="I352" s="60">
        <f>'Publication Table'!G354/'Publication Table (%)'!I$350</f>
        <v>5.1342812006319113E-2</v>
      </c>
      <c r="J352" s="155">
        <f>'Publication Table'!H354/'Publication Table (%)'!J$350</f>
        <v>4.3543543543543541E-2</v>
      </c>
      <c r="K352" s="60">
        <f>'Publication Table'!I354/'Publication Table (%)'!K$350</f>
        <v>3.5320088300220751E-2</v>
      </c>
      <c r="L352" s="60">
        <f>'Publication Table'!J354/'Publication Table (%)'!L$350</f>
        <v>4.0076335877862593E-2</v>
      </c>
      <c r="M352" s="60">
        <f>'Publication Table'!K354/'Publication Table (%)'!M$350</f>
        <v>3.8020086083213771E-2</v>
      </c>
      <c r="N352" s="60">
        <f>'Publication Table'!L354/'Publication Table (%)'!N$350</f>
        <v>3.7037037037037035E-2</v>
      </c>
      <c r="O352" s="60">
        <f>'Publication Table'!M354/'Publication Table (%)'!O$350</f>
        <v>4.1025641025641026E-2</v>
      </c>
      <c r="P352" s="60">
        <f>'Publication Table'!N354/'Publication Table (%)'!P$350</f>
        <v>4.472843450479233E-2</v>
      </c>
      <c r="Q352" s="60">
        <f>'Publication Table'!O354/'Publication Table (%)'!Q$350</f>
        <v>3.6363636363636362E-2</v>
      </c>
      <c r="R352" s="60">
        <f>'Publication Table'!P354/'Publication Table (%)'!R$350</f>
        <v>3.4163701067615661E-2</v>
      </c>
      <c r="S352" s="60">
        <f>'Publication Table'!Q354/'Publication Table (%)'!S$350</f>
        <v>3.215434083601286E-2</v>
      </c>
      <c r="T352" s="60">
        <f>'Publication Table'!R354/'Publication Table (%)'!T$350</f>
        <v>3.139356814701378E-2</v>
      </c>
      <c r="U352" s="60">
        <f>'Publication Table'!S354/'Publication Table (%)'!U$350</f>
        <v>2.8612303290414878E-2</v>
      </c>
      <c r="V352" s="60">
        <f>'Publication Table'!T354/'Publication Table (%)'!V$350</f>
        <v>3.3766233766233764E-2</v>
      </c>
      <c r="W352" s="60">
        <f>'Publication Table'!U354/'Publication Table (%)'!W$350</f>
        <v>5.1197357555739058E-2</v>
      </c>
      <c r="X352" s="60">
        <f>'Publication Table'!V354/'Publication Table (%)'!X$350</f>
        <v>3.7037037037037035E-2</v>
      </c>
      <c r="Y352" s="60">
        <f>'Publication Table'!W354/'Publication Table (%)'!Y$350</f>
        <v>4.4635865309318713E-2</v>
      </c>
      <c r="Z352" s="60">
        <f>'Publication Table'!X354/'Publication Table (%)'!Z$350</f>
        <v>4.0763226366001735E-2</v>
      </c>
      <c r="AA352" s="60">
        <f>'Publication Table'!Y354/'Publication Table (%)'!AA$350</f>
        <v>3.261734287987271E-2</v>
      </c>
      <c r="AB352" s="60">
        <f>'Publication Table'!Z354/'Publication Table (%)'!AB$350</f>
        <v>2.9432878679109833E-2</v>
      </c>
      <c r="AC352" s="60">
        <f>'Publication Table'!AA354/'Publication Table (%)'!AC$350</f>
        <v>3.430531732418525E-2</v>
      </c>
    </row>
    <row r="353" spans="2:29" ht="15" hidden="1" customHeight="1" outlineLevel="2">
      <c r="B353" s="132" t="str">
        <f t="shared" si="48"/>
        <v>Western General HospitalCancellation based on capacity or non-clinical reason by hospital %</v>
      </c>
      <c r="C353" s="135" t="str">
        <f t="shared" si="52"/>
        <v>Western General Hospital</v>
      </c>
      <c r="D353" s="165"/>
      <c r="E353" s="61" t="s">
        <v>119</v>
      </c>
      <c r="F353" s="60">
        <f>'Publication Table'!D355/'Publication Table (%)'!F$350</f>
        <v>2.5062656641604009E-3</v>
      </c>
      <c r="G353" s="60">
        <f>'Publication Table'!E355/'Publication Table (%)'!G$350</f>
        <v>5.1470588235294117E-3</v>
      </c>
      <c r="H353" s="60">
        <f>'Publication Table'!F355/'Publication Table (%)'!H$350</f>
        <v>1.0498687664041995E-2</v>
      </c>
      <c r="I353" s="60">
        <f>'Publication Table'!G355/'Publication Table (%)'!I$350</f>
        <v>9.4786729857819912E-3</v>
      </c>
      <c r="J353" s="155">
        <f>'Publication Table'!H355/'Publication Table (%)'!J$350</f>
        <v>1.7267267267267267E-2</v>
      </c>
      <c r="K353" s="60">
        <f>'Publication Table'!I355/'Publication Table (%)'!K$350</f>
        <v>1.839587932303164E-2</v>
      </c>
      <c r="L353" s="60">
        <f>'Publication Table'!J355/'Publication Table (%)'!L$350</f>
        <v>2.1628498727735368E-2</v>
      </c>
      <c r="M353" s="60">
        <f>'Publication Table'!K355/'Publication Table (%)'!M$350</f>
        <v>1.6499282639885222E-2</v>
      </c>
      <c r="N353" s="60">
        <f>'Publication Table'!L355/'Publication Table (%)'!N$350</f>
        <v>2.8148148148148148E-2</v>
      </c>
      <c r="O353" s="60">
        <f>'Publication Table'!M355/'Publication Table (%)'!O$350</f>
        <v>2.8846153846153848E-2</v>
      </c>
      <c r="P353" s="60">
        <f>'Publication Table'!N355/'Publication Table (%)'!P$350</f>
        <v>1.4696485623003195E-2</v>
      </c>
      <c r="Q353" s="60">
        <f>'Publication Table'!O355/'Publication Table (%)'!Q$350</f>
        <v>9.8484848484848477E-3</v>
      </c>
      <c r="R353" s="60">
        <f>'Publication Table'!P355/'Publication Table (%)'!R$350</f>
        <v>8.5409252669039152E-3</v>
      </c>
      <c r="S353" s="60">
        <f>'Publication Table'!Q355/'Publication Table (%)'!S$350</f>
        <v>1.7363344051446947E-2</v>
      </c>
      <c r="T353" s="60">
        <f>'Publication Table'!R355/'Publication Table (%)'!T$350</f>
        <v>7.656967840735069E-3</v>
      </c>
      <c r="U353" s="60">
        <f>'Publication Table'!S355/'Publication Table (%)'!U$350</f>
        <v>6.4377682403433476E-3</v>
      </c>
      <c r="V353" s="60">
        <f>'Publication Table'!T355/'Publication Table (%)'!V$350</f>
        <v>1.3852813852813853E-2</v>
      </c>
      <c r="W353" s="60">
        <f>'Publication Table'!U355/'Publication Table (%)'!W$350</f>
        <v>2.3947151114781174E-2</v>
      </c>
      <c r="X353" s="60">
        <f>'Publication Table'!V355/'Publication Table (%)'!X$350</f>
        <v>2.0833333333333332E-2</v>
      </c>
      <c r="Y353" s="60">
        <f>'Publication Table'!W355/'Publication Table (%)'!Y$350</f>
        <v>2.1143304620203602E-2</v>
      </c>
      <c r="Z353" s="60">
        <f>'Publication Table'!X355/'Publication Table (%)'!Z$350</f>
        <v>1.9080659150043366E-2</v>
      </c>
      <c r="AA353" s="60">
        <f>'Publication Table'!Y355/'Publication Table (%)'!AA$350</f>
        <v>2.6252983293556086E-2</v>
      </c>
      <c r="AB353" s="60">
        <f>'Publication Table'!Z355/'Publication Table (%)'!AB$350</f>
        <v>1.0050251256281407E-2</v>
      </c>
      <c r="AC353" s="60">
        <f>'Publication Table'!AA355/'Publication Table (%)'!AC$350</f>
        <v>8.5763293310463125E-3</v>
      </c>
    </row>
    <row r="354" spans="2:29" ht="15" hidden="1" customHeight="1" outlineLevel="2">
      <c r="B354" s="132" t="str">
        <f t="shared" si="48"/>
        <v>Western General HospitalCancelled by Patient %</v>
      </c>
      <c r="C354" s="135" t="str">
        <f t="shared" si="52"/>
        <v>Western General Hospital</v>
      </c>
      <c r="D354" s="165"/>
      <c r="E354" s="61" t="s">
        <v>120</v>
      </c>
      <c r="F354" s="60">
        <f>'Publication Table'!D356/'Publication Table (%)'!F$350</f>
        <v>8.1035923141186295E-2</v>
      </c>
      <c r="G354" s="60">
        <f>'Publication Table'!E356/'Publication Table (%)'!G$350</f>
        <v>7.720588235294118E-2</v>
      </c>
      <c r="H354" s="60">
        <f>'Publication Table'!F356/'Publication Table (%)'!H$350</f>
        <v>7.5240594925634299E-2</v>
      </c>
      <c r="I354" s="60">
        <f>'Publication Table'!G356/'Publication Table (%)'!I$350</f>
        <v>7.7409162717219593E-2</v>
      </c>
      <c r="J354" s="155">
        <f>'Publication Table'!H356/'Publication Table (%)'!J$350</f>
        <v>7.2072072072072071E-2</v>
      </c>
      <c r="K354" s="60">
        <f>'Publication Table'!I356/'Publication Table (%)'!K$350</f>
        <v>8.3885209713024281E-2</v>
      </c>
      <c r="L354" s="60">
        <f>'Publication Table'!J356/'Publication Table (%)'!L$350</f>
        <v>0.13104325699745548</v>
      </c>
      <c r="M354" s="60">
        <f>'Publication Table'!K356/'Publication Table (%)'!M$350</f>
        <v>0.10760401721664276</v>
      </c>
      <c r="N354" s="60">
        <f>'Publication Table'!L356/'Publication Table (%)'!N$350</f>
        <v>8.9629629629629629E-2</v>
      </c>
      <c r="O354" s="60">
        <f>'Publication Table'!M356/'Publication Table (%)'!O$350</f>
        <v>9.0384615384615383E-2</v>
      </c>
      <c r="P354" s="60">
        <f>'Publication Table'!N356/'Publication Table (%)'!P$350</f>
        <v>0.11437699680511182</v>
      </c>
      <c r="Q354" s="60">
        <f>'Publication Table'!O356/'Publication Table (%)'!Q$350</f>
        <v>0.10151515151515152</v>
      </c>
      <c r="R354" s="60">
        <f>'Publication Table'!P356/'Publication Table (%)'!R$350</f>
        <v>7.5444839857651241E-2</v>
      </c>
      <c r="S354" s="60">
        <f>'Publication Table'!Q356/'Publication Table (%)'!S$350</f>
        <v>9.5819935691318331E-2</v>
      </c>
      <c r="T354" s="60">
        <f>'Publication Table'!R356/'Publication Table (%)'!T$350</f>
        <v>8.0398162327718223E-2</v>
      </c>
      <c r="U354" s="60">
        <f>'Publication Table'!S356/'Publication Table (%)'!U$350</f>
        <v>8.0829756795422036E-2</v>
      </c>
      <c r="V354" s="60">
        <f>'Publication Table'!T356/'Publication Table (%)'!V$350</f>
        <v>7.2727272727272724E-2</v>
      </c>
      <c r="W354" s="60">
        <f>'Publication Table'!U356/'Publication Table (%)'!W$350</f>
        <v>4.4591246903385631E-2</v>
      </c>
      <c r="X354" s="60">
        <f>'Publication Table'!V356/'Publication Table (%)'!X$350</f>
        <v>6.7129629629629636E-2</v>
      </c>
      <c r="Y354" s="60">
        <f>'Publication Table'!W356/'Publication Table (%)'!Y$350</f>
        <v>6.7345340642129992E-2</v>
      </c>
      <c r="Z354" s="60">
        <f>'Publication Table'!X356/'Publication Table (%)'!Z$350</f>
        <v>5.3772766695576756E-2</v>
      </c>
      <c r="AA354" s="60">
        <f>'Publication Table'!Y356/'Publication Table (%)'!AA$350</f>
        <v>6.7621320604614163E-2</v>
      </c>
      <c r="AB354" s="60">
        <f>'Publication Table'!Z356/'Publication Table (%)'!AB$350</f>
        <v>6.9633883704235469E-2</v>
      </c>
      <c r="AC354" s="60">
        <f>'Publication Table'!AA356/'Publication Table (%)'!AC$350</f>
        <v>7.2898799313893647E-2</v>
      </c>
    </row>
    <row r="355" spans="2:29" ht="15" hidden="1" customHeight="1" outlineLevel="2">
      <c r="B355" s="132" t="str">
        <f t="shared" si="48"/>
        <v>Western General HospitalOther reason %</v>
      </c>
      <c r="C355" s="135" t="str">
        <f t="shared" si="52"/>
        <v>Western General Hospital</v>
      </c>
      <c r="D355" s="165"/>
      <c r="E355" s="61" t="s">
        <v>121</v>
      </c>
      <c r="F355" s="60">
        <f>'Publication Table'!D357/'Publication Table (%)'!F$350</f>
        <v>5.6808688387635753E-2</v>
      </c>
      <c r="G355" s="60">
        <f>'Publication Table'!E357/'Publication Table (%)'!G$350</f>
        <v>6.5441176470588239E-2</v>
      </c>
      <c r="H355" s="60">
        <f>'Publication Table'!F357/'Publication Table (%)'!H$350</f>
        <v>4.5494313210848646E-2</v>
      </c>
      <c r="I355" s="60">
        <f>'Publication Table'!G357/'Publication Table (%)'!I$350</f>
        <v>1.1058451816745656E-2</v>
      </c>
      <c r="J355" s="155">
        <f>'Publication Table'!H357/'Publication Table (%)'!J$350</f>
        <v>2.1021021021021023E-2</v>
      </c>
      <c r="K355" s="60">
        <f>'Publication Table'!I357/'Publication Table (%)'!K$350</f>
        <v>3.016924208977189E-2</v>
      </c>
      <c r="L355" s="60">
        <f>'Publication Table'!J357/'Publication Table (%)'!L$350</f>
        <v>8.9058524173027988E-3</v>
      </c>
      <c r="M355" s="60">
        <f>'Publication Table'!K357/'Publication Table (%)'!M$350</f>
        <v>7.1736011477761836E-3</v>
      </c>
      <c r="N355" s="60">
        <f>'Publication Table'!L357/'Publication Table (%)'!N$350</f>
        <v>1.1111111111111112E-2</v>
      </c>
      <c r="O355" s="60">
        <f>'Publication Table'!M357/'Publication Table (%)'!O$350</f>
        <v>7.6923076923076927E-3</v>
      </c>
      <c r="P355" s="60">
        <f>'Publication Table'!N357/'Publication Table (%)'!P$350</f>
        <v>1.0223642172523962E-2</v>
      </c>
      <c r="Q355" s="60">
        <f>'Publication Table'!O357/'Publication Table (%)'!Q$350</f>
        <v>9.8484848484848477E-3</v>
      </c>
      <c r="R355" s="60">
        <f>'Publication Table'!P357/'Publication Table (%)'!R$350</f>
        <v>9.2526690391459068E-3</v>
      </c>
      <c r="S355" s="60">
        <f>'Publication Table'!Q357/'Publication Table (%)'!S$350</f>
        <v>1.6720257234726688E-2</v>
      </c>
      <c r="T355" s="60">
        <f>'Publication Table'!R357/'Publication Table (%)'!T$350</f>
        <v>6.8912710566615618E-3</v>
      </c>
      <c r="U355" s="60">
        <f>'Publication Table'!S357/'Publication Table (%)'!U$350</f>
        <v>5.0071530758226037E-3</v>
      </c>
      <c r="V355" s="60">
        <f>'Publication Table'!T357/'Publication Table (%)'!V$350</f>
        <v>1.9913419913419914E-2</v>
      </c>
      <c r="W355" s="60">
        <f>'Publication Table'!U357/'Publication Table (%)'!W$350</f>
        <v>9.9091659785301399E-3</v>
      </c>
      <c r="X355" s="60">
        <f>'Publication Table'!V357/'Publication Table (%)'!X$350</f>
        <v>6.1728395061728392E-3</v>
      </c>
      <c r="Y355" s="60">
        <f>'Publication Table'!W357/'Publication Table (%)'!Y$350</f>
        <v>8.6139389193422081E-3</v>
      </c>
      <c r="Z355" s="60">
        <f>'Publication Table'!X357/'Publication Table (%)'!Z$350</f>
        <v>5.2038161318300087E-3</v>
      </c>
      <c r="AA355" s="60">
        <f>'Publication Table'!Y357/'Publication Table (%)'!AA$350</f>
        <v>3.977724741447892E-3</v>
      </c>
      <c r="AB355" s="60">
        <f>'Publication Table'!Z357/'Publication Table (%)'!AB$350</f>
        <v>3.5893754486719309E-3</v>
      </c>
      <c r="AC355" s="60">
        <f>'Publication Table'!AA357/'Publication Table (%)'!AC$350</f>
        <v>6.0034305317324182E-3</v>
      </c>
    </row>
    <row r="356" spans="2:29" ht="15" customHeight="1">
      <c r="B356" s="132" t="str">
        <f t="shared" si="48"/>
        <v>Western General Hospital</v>
      </c>
      <c r="C356" s="135" t="str">
        <f t="shared" si="52"/>
        <v>Western General Hospital</v>
      </c>
      <c r="D356" s="165"/>
      <c r="E356" s="75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</row>
    <row r="357" spans="2:29" ht="15" customHeight="1">
      <c r="B357" s="132" t="str">
        <f t="shared" si="48"/>
        <v>NHS OrkneyNHS Orkney</v>
      </c>
      <c r="C357" s="135" t="str">
        <f>E357</f>
        <v>NHS Orkney</v>
      </c>
      <c r="D357" s="165"/>
      <c r="E357" s="64" t="s">
        <v>91</v>
      </c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</row>
    <row r="358" spans="2:29" ht="15" customHeight="1">
      <c r="B358" s="132" t="str">
        <f t="shared" si="48"/>
        <v>NHS OrkneyTotal Number of scheduled elective operations in theatre system</v>
      </c>
      <c r="C358" s="135" t="str">
        <f t="shared" ref="C358:C364" si="53">C357</f>
        <v>NHS Orkney</v>
      </c>
      <c r="D358" s="165"/>
      <c r="E358" s="58" t="s">
        <v>3</v>
      </c>
      <c r="F358" s="16">
        <f>'Publication Table'!D360</f>
        <v>182</v>
      </c>
      <c r="G358" s="16">
        <f>'Publication Table'!E360</f>
        <v>165</v>
      </c>
      <c r="H358" s="16">
        <f>'Publication Table'!F360</f>
        <v>168</v>
      </c>
      <c r="I358" s="16">
        <f>'Publication Table'!G360</f>
        <v>182</v>
      </c>
      <c r="J358" s="16">
        <f>'Publication Table'!H360</f>
        <v>162</v>
      </c>
      <c r="K358" s="16">
        <f>'Publication Table'!I360</f>
        <v>247</v>
      </c>
      <c r="L358" s="16">
        <f>'Publication Table'!J360</f>
        <v>206</v>
      </c>
      <c r="M358" s="16">
        <f>'Publication Table'!K360</f>
        <v>199</v>
      </c>
      <c r="N358" s="16">
        <f>'Publication Table'!L360</f>
        <v>152</v>
      </c>
      <c r="O358" s="16">
        <f>'Publication Table'!M360</f>
        <v>205</v>
      </c>
      <c r="P358" s="16">
        <f>'Publication Table'!N360</f>
        <v>237</v>
      </c>
      <c r="Q358" s="16">
        <f>'Publication Table'!O360</f>
        <v>211</v>
      </c>
      <c r="R358" s="16">
        <f>'Publication Table'!P360</f>
        <v>229</v>
      </c>
      <c r="S358" s="16">
        <f>'Publication Table'!Q360</f>
        <v>224</v>
      </c>
      <c r="T358" s="16">
        <f>'Publication Table'!R360</f>
        <v>188</v>
      </c>
      <c r="U358" s="16">
        <f>'Publication Table'!S360</f>
        <v>197</v>
      </c>
      <c r="V358" s="16">
        <f>'Publication Table'!T360</f>
        <v>228</v>
      </c>
      <c r="W358" s="16">
        <f>'Publication Table'!U360</f>
        <v>182</v>
      </c>
      <c r="X358" s="16">
        <f>'Publication Table'!V360</f>
        <v>207</v>
      </c>
      <c r="Y358" s="16">
        <f>'Publication Table'!W360</f>
        <v>178</v>
      </c>
      <c r="Z358" s="16">
        <f>'Publication Table'!X360</f>
        <v>205</v>
      </c>
      <c r="AA358" s="16">
        <f>'Publication Table'!Y360</f>
        <v>176</v>
      </c>
      <c r="AB358" s="16">
        <f>'Publication Table'!Z360</f>
        <v>239</v>
      </c>
      <c r="AC358" s="16">
        <f>'Publication Table'!AA360</f>
        <v>177</v>
      </c>
    </row>
    <row r="359" spans="2:29" ht="15" customHeight="1">
      <c r="B359" s="132" t="str">
        <f t="shared" si="48"/>
        <v>NHS OrkneyPercent of total scheduled elective cancellations in theatre systems</v>
      </c>
      <c r="C359" s="135" t="str">
        <f t="shared" si="53"/>
        <v>NHS Orkney</v>
      </c>
      <c r="D359" s="165"/>
      <c r="E359" s="59" t="s">
        <v>117</v>
      </c>
      <c r="F359" s="88">
        <f>'Publication Table'!D361/'Publication Table (%)'!F$358</f>
        <v>0.21978021978021978</v>
      </c>
      <c r="G359" s="88">
        <f>'Publication Table'!E361/'Publication Table (%)'!G$358</f>
        <v>6.6666666666666666E-2</v>
      </c>
      <c r="H359" s="88">
        <f>'Publication Table'!F361/'Publication Table (%)'!H$358</f>
        <v>8.9285714285714288E-2</v>
      </c>
      <c r="I359" s="88">
        <f>'Publication Table'!G361/'Publication Table (%)'!I$358</f>
        <v>6.043956043956044E-2</v>
      </c>
      <c r="J359" s="88">
        <f>'Publication Table'!H361/'Publication Table (%)'!J$358</f>
        <v>8.0246913580246909E-2</v>
      </c>
      <c r="K359" s="88">
        <f>'Publication Table'!I361/'Publication Table (%)'!K$358</f>
        <v>0.1214574898785425</v>
      </c>
      <c r="L359" s="88">
        <f>'Publication Table'!J361/'Publication Table (%)'!L$358</f>
        <v>8.7378640776699032E-2</v>
      </c>
      <c r="M359" s="88">
        <f>'Publication Table'!K361/'Publication Table (%)'!M$358</f>
        <v>8.5427135678391955E-2</v>
      </c>
      <c r="N359" s="88">
        <f>'Publication Table'!L361/'Publication Table (%)'!N$358</f>
        <v>9.8684210526315791E-2</v>
      </c>
      <c r="O359" s="88">
        <f>'Publication Table'!M361/'Publication Table (%)'!O$358</f>
        <v>8.7804878048780483E-2</v>
      </c>
      <c r="P359" s="88">
        <f>'Publication Table'!N361/'Publication Table (%)'!P$358</f>
        <v>9.2827004219409287E-2</v>
      </c>
      <c r="Q359" s="88">
        <f>'Publication Table'!O361/'Publication Table (%)'!Q$358</f>
        <v>0.10426540284360189</v>
      </c>
      <c r="R359" s="88">
        <f>'Publication Table'!P361/'Publication Table (%)'!R$358</f>
        <v>0.1091703056768559</v>
      </c>
      <c r="S359" s="88">
        <f>'Publication Table'!Q361/'Publication Table (%)'!S$358</f>
        <v>9.8214285714285712E-2</v>
      </c>
      <c r="T359" s="88">
        <f>'Publication Table'!R361/'Publication Table (%)'!T$358</f>
        <v>5.3191489361702128E-2</v>
      </c>
      <c r="U359" s="88">
        <f>'Publication Table'!S361/'Publication Table (%)'!U$358</f>
        <v>6.5989847715736044E-2</v>
      </c>
      <c r="V359" s="88">
        <f>'Publication Table'!T361/'Publication Table (%)'!V$358</f>
        <v>4.8245614035087717E-2</v>
      </c>
      <c r="W359" s="88">
        <f>'Publication Table'!U361/'Publication Table (%)'!W$358</f>
        <v>5.4945054945054944E-2</v>
      </c>
      <c r="X359" s="88">
        <f>'Publication Table'!V361/'Publication Table (%)'!X$358</f>
        <v>7.2463768115942032E-2</v>
      </c>
      <c r="Y359" s="88">
        <f>'Publication Table'!W361/'Publication Table (%)'!Y$358</f>
        <v>6.741573033707865E-2</v>
      </c>
      <c r="Z359" s="88">
        <f>'Publication Table'!X361/'Publication Table (%)'!Z$358</f>
        <v>6.8292682926829273E-2</v>
      </c>
      <c r="AA359" s="88">
        <f>'Publication Table'!Y361/'Publication Table (%)'!AA$358</f>
        <v>6.25E-2</v>
      </c>
      <c r="AB359" s="88">
        <f>'Publication Table'!Z361/'Publication Table (%)'!AB$358</f>
        <v>9.2050209205020925E-2</v>
      </c>
      <c r="AC359" s="88">
        <f>'Publication Table'!AA361/'Publication Table (%)'!AC$358</f>
        <v>5.0847457627118647E-2</v>
      </c>
    </row>
    <row r="360" spans="2:29" ht="15" customHeight="1">
      <c r="B360" s="132" t="str">
        <f t="shared" si="48"/>
        <v>NHS OrkneyCancellation based on clinical reason by hospital %</v>
      </c>
      <c r="C360" s="135" t="str">
        <f t="shared" si="53"/>
        <v>NHS Orkney</v>
      </c>
      <c r="D360" s="165"/>
      <c r="E360" s="61" t="s">
        <v>118</v>
      </c>
      <c r="F360" s="88">
        <f>'Publication Table'!D362/'Publication Table (%)'!F$358</f>
        <v>1.6483516483516484E-2</v>
      </c>
      <c r="G360" s="88">
        <f>'Publication Table'!E362/'Publication Table (%)'!G$358</f>
        <v>0</v>
      </c>
      <c r="H360" s="88">
        <f>'Publication Table'!F362/'Publication Table (%)'!H$358</f>
        <v>2.3809523809523808E-2</v>
      </c>
      <c r="I360" s="88">
        <f>'Publication Table'!G362/'Publication Table (%)'!I$358</f>
        <v>5.4945054945054949E-3</v>
      </c>
      <c r="J360" s="88">
        <f>'Publication Table'!H362/'Publication Table (%)'!J$358</f>
        <v>6.1728395061728392E-3</v>
      </c>
      <c r="K360" s="88">
        <f>'Publication Table'!I362/'Publication Table (%)'!K$358</f>
        <v>3.643724696356275E-2</v>
      </c>
      <c r="L360" s="88">
        <f>'Publication Table'!J362/'Publication Table (%)'!L$358</f>
        <v>3.3980582524271843E-2</v>
      </c>
      <c r="M360" s="88">
        <f>'Publication Table'!K362/'Publication Table (%)'!M$358</f>
        <v>4.0201005025125629E-2</v>
      </c>
      <c r="N360" s="88">
        <f>'Publication Table'!L362/'Publication Table (%)'!N$358</f>
        <v>1.9736842105263157E-2</v>
      </c>
      <c r="O360" s="88">
        <f>'Publication Table'!M362/'Publication Table (%)'!O$358</f>
        <v>4.8780487804878049E-3</v>
      </c>
      <c r="P360" s="88">
        <f>'Publication Table'!N362/'Publication Table (%)'!P$358</f>
        <v>2.5316455696202531E-2</v>
      </c>
      <c r="Q360" s="88">
        <f>'Publication Table'!O362/'Publication Table (%)'!Q$358</f>
        <v>1.4218009478672985E-2</v>
      </c>
      <c r="R360" s="88">
        <f>'Publication Table'!P362/'Publication Table (%)'!R$358</f>
        <v>1.7467248908296942E-2</v>
      </c>
      <c r="S360" s="88">
        <f>'Publication Table'!Q362/'Publication Table (%)'!S$358</f>
        <v>2.2321428571428572E-2</v>
      </c>
      <c r="T360" s="88">
        <f>'Publication Table'!R362/'Publication Table (%)'!T$358</f>
        <v>1.5957446808510637E-2</v>
      </c>
      <c r="U360" s="88">
        <f>'Publication Table'!S362/'Publication Table (%)'!U$358</f>
        <v>2.5380710659898477E-2</v>
      </c>
      <c r="V360" s="88">
        <f>'Publication Table'!T362/'Publication Table (%)'!V$358</f>
        <v>8.771929824561403E-3</v>
      </c>
      <c r="W360" s="88">
        <f>'Publication Table'!U362/'Publication Table (%)'!W$358</f>
        <v>1.098901098901099E-2</v>
      </c>
      <c r="X360" s="88">
        <f>'Publication Table'!V362/'Publication Table (%)'!X$358</f>
        <v>9.6618357487922701E-3</v>
      </c>
      <c r="Y360" s="88">
        <f>'Publication Table'!W362/'Publication Table (%)'!Y$358</f>
        <v>5.6179775280898875E-3</v>
      </c>
      <c r="Z360" s="88">
        <f>'Publication Table'!X362/'Publication Table (%)'!Z$358</f>
        <v>1.9512195121951219E-2</v>
      </c>
      <c r="AA360" s="88">
        <f>'Publication Table'!Y362/'Publication Table (%)'!AA$358</f>
        <v>5.681818181818182E-3</v>
      </c>
      <c r="AB360" s="88">
        <f>'Publication Table'!Z362/'Publication Table (%)'!AB$358</f>
        <v>1.2552301255230125E-2</v>
      </c>
      <c r="AC360" s="88">
        <f>'Publication Table'!AA362/'Publication Table (%)'!AC$358</f>
        <v>5.6497175141242938E-3</v>
      </c>
    </row>
    <row r="361" spans="2:29" ht="15" customHeight="1">
      <c r="B361" s="132" t="str">
        <f t="shared" si="48"/>
        <v>NHS OrkneyCancellation based on capacity or non-clinical reason by hospital %</v>
      </c>
      <c r="C361" s="135" t="str">
        <f t="shared" si="53"/>
        <v>NHS Orkney</v>
      </c>
      <c r="D361" s="165"/>
      <c r="E361" s="61" t="s">
        <v>119</v>
      </c>
      <c r="F361" s="88">
        <f>'Publication Table'!D363/'Publication Table (%)'!F$358</f>
        <v>2.7472527472527472E-2</v>
      </c>
      <c r="G361" s="88">
        <f>'Publication Table'!E363/'Publication Table (%)'!G$358</f>
        <v>4.2424242424242427E-2</v>
      </c>
      <c r="H361" s="88">
        <f>'Publication Table'!F363/'Publication Table (%)'!H$358</f>
        <v>4.7619047619047616E-2</v>
      </c>
      <c r="I361" s="88">
        <f>'Publication Table'!G363/'Publication Table (%)'!I$358</f>
        <v>3.2967032967032968E-2</v>
      </c>
      <c r="J361" s="88">
        <f>'Publication Table'!H363/'Publication Table (%)'!J$358</f>
        <v>1.8518518518518517E-2</v>
      </c>
      <c r="K361" s="88">
        <f>'Publication Table'!I363/'Publication Table (%)'!K$358</f>
        <v>4.4534412955465584E-2</v>
      </c>
      <c r="L361" s="88">
        <f>'Publication Table'!J363/'Publication Table (%)'!L$358</f>
        <v>1.4563106796116505E-2</v>
      </c>
      <c r="M361" s="88">
        <f>'Publication Table'!K363/'Publication Table (%)'!M$358</f>
        <v>0</v>
      </c>
      <c r="N361" s="88">
        <f>'Publication Table'!L363/'Publication Table (%)'!N$358</f>
        <v>0</v>
      </c>
      <c r="O361" s="88">
        <f>'Publication Table'!M363/'Publication Table (%)'!O$358</f>
        <v>4.3902439024390241E-2</v>
      </c>
      <c r="P361" s="88">
        <f>'Publication Table'!N363/'Publication Table (%)'!P$358</f>
        <v>4.2194092827004218E-2</v>
      </c>
      <c r="Q361" s="88">
        <f>'Publication Table'!O363/'Publication Table (%)'!Q$358</f>
        <v>7.582938388625593E-2</v>
      </c>
      <c r="R361" s="88">
        <f>'Publication Table'!P363/'Publication Table (%)'!R$358</f>
        <v>5.2401746724890827E-2</v>
      </c>
      <c r="S361" s="88">
        <f>'Publication Table'!Q363/'Publication Table (%)'!S$358</f>
        <v>4.0178571428571432E-2</v>
      </c>
      <c r="T361" s="88">
        <f>'Publication Table'!R363/'Publication Table (%)'!T$358</f>
        <v>3.7234042553191488E-2</v>
      </c>
      <c r="U361" s="88">
        <f>'Publication Table'!S363/'Publication Table (%)'!U$358</f>
        <v>1.5228426395939087E-2</v>
      </c>
      <c r="V361" s="88">
        <f>'Publication Table'!T363/'Publication Table (%)'!V$358</f>
        <v>4.3859649122807015E-3</v>
      </c>
      <c r="W361" s="88">
        <f>'Publication Table'!U363/'Publication Table (%)'!W$358</f>
        <v>0</v>
      </c>
      <c r="X361" s="88">
        <f>'Publication Table'!V363/'Publication Table (%)'!X$358</f>
        <v>1.4492753623188406E-2</v>
      </c>
      <c r="Y361" s="88">
        <f>'Publication Table'!W363/'Publication Table (%)'!Y$358</f>
        <v>5.6179775280898875E-3</v>
      </c>
      <c r="Z361" s="88">
        <f>'Publication Table'!X363/'Publication Table (%)'!Z$358</f>
        <v>4.8780487804878049E-3</v>
      </c>
      <c r="AA361" s="88">
        <f>'Publication Table'!Y363/'Publication Table (%)'!AA$358</f>
        <v>0</v>
      </c>
      <c r="AB361" s="88">
        <f>'Publication Table'!Z363/'Publication Table (%)'!AB$358</f>
        <v>4.1841004184100415E-3</v>
      </c>
      <c r="AC361" s="88">
        <f>'Publication Table'!AA363/'Publication Table (%)'!AC$358</f>
        <v>1.1299435028248588E-2</v>
      </c>
    </row>
    <row r="362" spans="2:29" ht="15" customHeight="1">
      <c r="B362" s="132" t="str">
        <f t="shared" si="48"/>
        <v>NHS OrkneyCancelled by Patient %</v>
      </c>
      <c r="C362" s="135" t="str">
        <f t="shared" si="53"/>
        <v>NHS Orkney</v>
      </c>
      <c r="D362" s="165"/>
      <c r="E362" s="61" t="s">
        <v>120</v>
      </c>
      <c r="F362" s="88">
        <f>'Publication Table'!D364/'Publication Table (%)'!F$358</f>
        <v>0.16483516483516483</v>
      </c>
      <c r="G362" s="88">
        <f>'Publication Table'!E364/'Publication Table (%)'!G$358</f>
        <v>2.4242424242424242E-2</v>
      </c>
      <c r="H362" s="88">
        <f>'Publication Table'!F364/'Publication Table (%)'!H$358</f>
        <v>1.7857142857142856E-2</v>
      </c>
      <c r="I362" s="88">
        <f>'Publication Table'!G364/'Publication Table (%)'!I$358</f>
        <v>5.4945054945054949E-3</v>
      </c>
      <c r="J362" s="88">
        <f>'Publication Table'!H364/'Publication Table (%)'!J$358</f>
        <v>5.5555555555555552E-2</v>
      </c>
      <c r="K362" s="88">
        <f>'Publication Table'!I364/'Publication Table (%)'!K$358</f>
        <v>2.0242914979757085E-2</v>
      </c>
      <c r="L362" s="88">
        <f>'Publication Table'!J364/'Publication Table (%)'!L$358</f>
        <v>2.9126213592233011E-2</v>
      </c>
      <c r="M362" s="88">
        <f>'Publication Table'!K364/'Publication Table (%)'!M$358</f>
        <v>4.0201005025125629E-2</v>
      </c>
      <c r="N362" s="88">
        <f>'Publication Table'!L364/'Publication Table (%)'!N$358</f>
        <v>5.921052631578947E-2</v>
      </c>
      <c r="O362" s="88">
        <f>'Publication Table'!M364/'Publication Table (%)'!O$358</f>
        <v>3.9024390243902439E-2</v>
      </c>
      <c r="P362" s="88">
        <f>'Publication Table'!N364/'Publication Table (%)'!P$358</f>
        <v>2.5316455696202531E-2</v>
      </c>
      <c r="Q362" s="88">
        <f>'Publication Table'!O364/'Publication Table (%)'!Q$358</f>
        <v>1.4218009478672985E-2</v>
      </c>
      <c r="R362" s="88">
        <f>'Publication Table'!P364/'Publication Table (%)'!R$358</f>
        <v>3.9301310043668124E-2</v>
      </c>
      <c r="S362" s="88">
        <f>'Publication Table'!Q364/'Publication Table (%)'!S$358</f>
        <v>3.5714285714285712E-2</v>
      </c>
      <c r="T362" s="88">
        <f>'Publication Table'!R364/'Publication Table (%)'!T$358</f>
        <v>0</v>
      </c>
      <c r="U362" s="88">
        <f>'Publication Table'!S364/'Publication Table (%)'!U$358</f>
        <v>2.030456852791878E-2</v>
      </c>
      <c r="V362" s="88">
        <f>'Publication Table'!T364/'Publication Table (%)'!V$358</f>
        <v>2.1929824561403508E-2</v>
      </c>
      <c r="W362" s="88">
        <f>'Publication Table'!U364/'Publication Table (%)'!W$358</f>
        <v>3.2967032967032968E-2</v>
      </c>
      <c r="X362" s="88">
        <f>'Publication Table'!V364/'Publication Table (%)'!X$358</f>
        <v>2.8985507246376812E-2</v>
      </c>
      <c r="Y362" s="88">
        <f>'Publication Table'!W364/'Publication Table (%)'!Y$358</f>
        <v>5.0561797752808987E-2</v>
      </c>
      <c r="Z362" s="88">
        <f>'Publication Table'!X364/'Publication Table (%)'!Z$358</f>
        <v>3.9024390243902439E-2</v>
      </c>
      <c r="AA362" s="88">
        <f>'Publication Table'!Y364/'Publication Table (%)'!AA$358</f>
        <v>3.4090909090909088E-2</v>
      </c>
      <c r="AB362" s="88">
        <f>'Publication Table'!Z364/'Publication Table (%)'!AB$358</f>
        <v>6.6945606694560664E-2</v>
      </c>
      <c r="AC362" s="88">
        <f>'Publication Table'!AA364/'Publication Table (%)'!AC$358</f>
        <v>1.6949152542372881E-2</v>
      </c>
    </row>
    <row r="363" spans="2:29" ht="15" customHeight="1">
      <c r="B363" s="132" t="str">
        <f t="shared" si="48"/>
        <v>NHS OrkneyOther reason %</v>
      </c>
      <c r="C363" s="135" t="str">
        <f t="shared" si="53"/>
        <v>NHS Orkney</v>
      </c>
      <c r="D363" s="165"/>
      <c r="E363" s="61" t="s">
        <v>121</v>
      </c>
      <c r="F363" s="88">
        <f>'Publication Table'!D365/'Publication Table (%)'!F$358</f>
        <v>1.098901098901099E-2</v>
      </c>
      <c r="G363" s="88">
        <f>'Publication Table'!E365/'Publication Table (%)'!G$358</f>
        <v>0</v>
      </c>
      <c r="H363" s="88">
        <f>'Publication Table'!F365/'Publication Table (%)'!H$358</f>
        <v>0</v>
      </c>
      <c r="I363" s="88">
        <f>'Publication Table'!G365/'Publication Table (%)'!I$358</f>
        <v>1.6483516483516484E-2</v>
      </c>
      <c r="J363" s="88">
        <f>'Publication Table'!H365/'Publication Table (%)'!J$358</f>
        <v>0</v>
      </c>
      <c r="K363" s="88">
        <f>'Publication Table'!I365/'Publication Table (%)'!K$358</f>
        <v>2.0242914979757085E-2</v>
      </c>
      <c r="L363" s="88">
        <f>'Publication Table'!J365/'Publication Table (%)'!L$358</f>
        <v>9.7087378640776691E-3</v>
      </c>
      <c r="M363" s="88">
        <f>'Publication Table'!K365/'Publication Table (%)'!M$358</f>
        <v>5.0251256281407036E-3</v>
      </c>
      <c r="N363" s="88">
        <f>'Publication Table'!L365/'Publication Table (%)'!N$358</f>
        <v>1.9736842105263157E-2</v>
      </c>
      <c r="O363" s="88">
        <f>'Publication Table'!M365/'Publication Table (%)'!O$358</f>
        <v>0</v>
      </c>
      <c r="P363" s="88">
        <f>'Publication Table'!N365/'Publication Table (%)'!P$358</f>
        <v>0</v>
      </c>
      <c r="Q363" s="88">
        <f>'Publication Table'!O365/'Publication Table (%)'!Q$358</f>
        <v>0</v>
      </c>
      <c r="R363" s="88">
        <f>'Publication Table'!P365/'Publication Table (%)'!R$358</f>
        <v>0</v>
      </c>
      <c r="S363" s="88">
        <f>'Publication Table'!Q365/'Publication Table (%)'!S$358</f>
        <v>0</v>
      </c>
      <c r="T363" s="88">
        <f>'Publication Table'!R365/'Publication Table (%)'!T$358</f>
        <v>0</v>
      </c>
      <c r="U363" s="88">
        <f>'Publication Table'!S365/'Publication Table (%)'!U$358</f>
        <v>5.076142131979695E-3</v>
      </c>
      <c r="V363" s="88">
        <f>'Publication Table'!T365/'Publication Table (%)'!V$358</f>
        <v>1.3157894736842105E-2</v>
      </c>
      <c r="W363" s="88">
        <f>'Publication Table'!U365/'Publication Table (%)'!W$358</f>
        <v>1.098901098901099E-2</v>
      </c>
      <c r="X363" s="88">
        <f>'Publication Table'!V365/'Publication Table (%)'!X$358</f>
        <v>1.932367149758454E-2</v>
      </c>
      <c r="Y363" s="88">
        <f>'Publication Table'!W365/'Publication Table (%)'!Y$358</f>
        <v>5.6179775280898875E-3</v>
      </c>
      <c r="Z363" s="88">
        <f>'Publication Table'!X365/'Publication Table (%)'!Z$358</f>
        <v>4.8780487804878049E-3</v>
      </c>
      <c r="AA363" s="88">
        <f>'Publication Table'!Y365/'Publication Table (%)'!AA$358</f>
        <v>2.2727272727272728E-2</v>
      </c>
      <c r="AB363" s="88">
        <f>'Publication Table'!Z365/'Publication Table (%)'!AB$358</f>
        <v>8.368200836820083E-3</v>
      </c>
      <c r="AC363" s="88">
        <f>'Publication Table'!AA365/'Publication Table (%)'!AC$358</f>
        <v>1.6949152542372881E-2</v>
      </c>
    </row>
    <row r="364" spans="2:29" ht="15" customHeight="1" collapsed="1">
      <c r="B364" s="132" t="str">
        <f t="shared" si="48"/>
        <v>NHS OrkneyHospital Level</v>
      </c>
      <c r="C364" s="135" t="str">
        <f t="shared" si="53"/>
        <v>NHS Orkney</v>
      </c>
      <c r="D364" s="165"/>
      <c r="E364" s="66" t="s">
        <v>10</v>
      </c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</row>
    <row r="365" spans="2:29" ht="15" hidden="1" customHeight="1" outlineLevel="1" collapsed="1">
      <c r="B365" s="132" t="str">
        <f t="shared" si="48"/>
        <v>Balfour HospitalBalfour Hospital</v>
      </c>
      <c r="C365" s="135" t="str">
        <f>E365</f>
        <v>Balfour Hospital</v>
      </c>
      <c r="D365" s="165" t="s">
        <v>92</v>
      </c>
      <c r="E365" s="65" t="s">
        <v>93</v>
      </c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</row>
    <row r="366" spans="2:29" ht="15" hidden="1" customHeight="1" outlineLevel="2">
      <c r="B366" s="132" t="str">
        <f t="shared" si="48"/>
        <v>Balfour HospitalTotal Number of scheduled elective operations in theatre system</v>
      </c>
      <c r="C366" s="135" t="str">
        <f t="shared" ref="C366:C372" si="54">C365</f>
        <v>Balfour Hospital</v>
      </c>
      <c r="D366" s="165"/>
      <c r="E366" s="58" t="s">
        <v>3</v>
      </c>
      <c r="F366" s="29">
        <f>'Publication Table'!D368</f>
        <v>182</v>
      </c>
      <c r="G366" s="29">
        <f>'Publication Table'!E368</f>
        <v>165</v>
      </c>
      <c r="H366" s="29">
        <f>'Publication Table'!F368</f>
        <v>168</v>
      </c>
      <c r="I366" s="29">
        <f>'Publication Table'!G368</f>
        <v>182</v>
      </c>
      <c r="J366" s="154">
        <f>'Publication Table'!H368</f>
        <v>162</v>
      </c>
      <c r="K366" s="29">
        <f>'Publication Table'!I368</f>
        <v>247</v>
      </c>
      <c r="L366" s="29">
        <f>'Publication Table'!J368</f>
        <v>206</v>
      </c>
      <c r="M366" s="29">
        <f>'Publication Table'!K368</f>
        <v>199</v>
      </c>
      <c r="N366" s="29">
        <f>'Publication Table'!L368</f>
        <v>152</v>
      </c>
      <c r="O366" s="29">
        <f>'Publication Table'!M368</f>
        <v>205</v>
      </c>
      <c r="P366" s="29">
        <f>'Publication Table'!N368</f>
        <v>237</v>
      </c>
      <c r="Q366" s="29">
        <f>'Publication Table'!O368</f>
        <v>211</v>
      </c>
      <c r="R366" s="29">
        <f>'Publication Table'!P368</f>
        <v>229</v>
      </c>
      <c r="S366" s="29">
        <f>'Publication Table'!Q368</f>
        <v>224</v>
      </c>
      <c r="T366" s="29">
        <f>'Publication Table'!R368</f>
        <v>188</v>
      </c>
      <c r="U366" s="29">
        <f>'Publication Table'!S368</f>
        <v>197</v>
      </c>
      <c r="V366" s="29">
        <f>'Publication Table'!T368</f>
        <v>228</v>
      </c>
      <c r="W366" s="29">
        <f>'Publication Table'!U368</f>
        <v>182</v>
      </c>
      <c r="X366" s="29">
        <f>'Publication Table'!V368</f>
        <v>207</v>
      </c>
      <c r="Y366" s="29">
        <f>'Publication Table'!W368</f>
        <v>178</v>
      </c>
      <c r="Z366" s="29">
        <f>'Publication Table'!X368</f>
        <v>205</v>
      </c>
      <c r="AA366" s="29">
        <f>'Publication Table'!Y368</f>
        <v>176</v>
      </c>
      <c r="AB366" s="29">
        <f>'Publication Table'!Z368</f>
        <v>239</v>
      </c>
      <c r="AC366" s="29">
        <f>'Publication Table'!AA368</f>
        <v>177</v>
      </c>
    </row>
    <row r="367" spans="2:29" ht="15" hidden="1" customHeight="1" outlineLevel="2">
      <c r="B367" s="132" t="str">
        <f t="shared" si="48"/>
        <v>Balfour HospitalPercent of total scheduled elective cancellations in theatre systems</v>
      </c>
      <c r="C367" s="135" t="str">
        <f t="shared" si="54"/>
        <v>Balfour Hospital</v>
      </c>
      <c r="D367" s="165"/>
      <c r="E367" s="59" t="s">
        <v>117</v>
      </c>
      <c r="F367" s="60">
        <f>'Publication Table'!D369/'Publication Table (%)'!F$366</f>
        <v>0.21978021978021978</v>
      </c>
      <c r="G367" s="60">
        <f>'Publication Table'!E369/'Publication Table (%)'!G$366</f>
        <v>6.6666666666666666E-2</v>
      </c>
      <c r="H367" s="60">
        <f>'Publication Table'!F369/'Publication Table (%)'!H$366</f>
        <v>8.9285714285714288E-2</v>
      </c>
      <c r="I367" s="60">
        <f>'Publication Table'!G369/'Publication Table (%)'!I$366</f>
        <v>6.043956043956044E-2</v>
      </c>
      <c r="J367" s="155">
        <f>'Publication Table'!H369/'Publication Table (%)'!J$366</f>
        <v>8.0246913580246909E-2</v>
      </c>
      <c r="K367" s="60">
        <f>'Publication Table'!I369/'Publication Table (%)'!K$366</f>
        <v>0.1214574898785425</v>
      </c>
      <c r="L367" s="60">
        <f>'Publication Table'!J369/'Publication Table (%)'!L$366</f>
        <v>8.7378640776699032E-2</v>
      </c>
      <c r="M367" s="60">
        <f>'Publication Table'!K369/'Publication Table (%)'!M$366</f>
        <v>8.5427135678391955E-2</v>
      </c>
      <c r="N367" s="60">
        <f>'Publication Table'!L369/'Publication Table (%)'!N$366</f>
        <v>9.8684210526315791E-2</v>
      </c>
      <c r="O367" s="60">
        <f>'Publication Table'!M369/'Publication Table (%)'!O$366</f>
        <v>8.7804878048780483E-2</v>
      </c>
      <c r="P367" s="60">
        <f>'Publication Table'!N369/'Publication Table (%)'!P$366</f>
        <v>9.2827004219409287E-2</v>
      </c>
      <c r="Q367" s="60">
        <f>'Publication Table'!O369/'Publication Table (%)'!Q$366</f>
        <v>0.10426540284360189</v>
      </c>
      <c r="R367" s="60">
        <f>'Publication Table'!P369/'Publication Table (%)'!R$366</f>
        <v>0.1091703056768559</v>
      </c>
      <c r="S367" s="60">
        <f>'Publication Table'!Q369/'Publication Table (%)'!S$366</f>
        <v>9.8214285714285712E-2</v>
      </c>
      <c r="T367" s="60">
        <f>'Publication Table'!R369/'Publication Table (%)'!T$366</f>
        <v>5.3191489361702128E-2</v>
      </c>
      <c r="U367" s="60">
        <f>'Publication Table'!S369/'Publication Table (%)'!U$366</f>
        <v>6.5989847715736044E-2</v>
      </c>
      <c r="V367" s="60">
        <f>'Publication Table'!T369/'Publication Table (%)'!V$366</f>
        <v>4.8245614035087717E-2</v>
      </c>
      <c r="W367" s="60">
        <f>'Publication Table'!U369/'Publication Table (%)'!W$366</f>
        <v>5.4945054945054944E-2</v>
      </c>
      <c r="X367" s="60">
        <f>'Publication Table'!V369/'Publication Table (%)'!X$366</f>
        <v>7.2463768115942032E-2</v>
      </c>
      <c r="Y367" s="60">
        <f>'Publication Table'!W369/'Publication Table (%)'!Y$366</f>
        <v>6.741573033707865E-2</v>
      </c>
      <c r="Z367" s="60">
        <f>'Publication Table'!X369/'Publication Table (%)'!Z$366</f>
        <v>6.8292682926829273E-2</v>
      </c>
      <c r="AA367" s="60">
        <f>'Publication Table'!Y369/'Publication Table (%)'!AA$366</f>
        <v>6.25E-2</v>
      </c>
      <c r="AB367" s="60">
        <f>'Publication Table'!Z369/'Publication Table (%)'!AB$366</f>
        <v>9.2050209205020925E-2</v>
      </c>
      <c r="AC367" s="60">
        <f>'Publication Table'!AA369/'Publication Table (%)'!AC$366</f>
        <v>5.0847457627118647E-2</v>
      </c>
    </row>
    <row r="368" spans="2:29" ht="15" hidden="1" customHeight="1" outlineLevel="2">
      <c r="B368" s="132" t="str">
        <f t="shared" si="48"/>
        <v>Balfour HospitalCancellation based on clinical reason by hospital %</v>
      </c>
      <c r="C368" s="135" t="str">
        <f t="shared" si="54"/>
        <v>Balfour Hospital</v>
      </c>
      <c r="D368" s="165"/>
      <c r="E368" s="61" t="s">
        <v>118</v>
      </c>
      <c r="F368" s="60">
        <f>'Publication Table'!D370/'Publication Table (%)'!F$366</f>
        <v>1.6483516483516484E-2</v>
      </c>
      <c r="G368" s="60">
        <f>'Publication Table'!E370/'Publication Table (%)'!G$366</f>
        <v>0</v>
      </c>
      <c r="H368" s="60">
        <f>'Publication Table'!F370/'Publication Table (%)'!H$366</f>
        <v>2.3809523809523808E-2</v>
      </c>
      <c r="I368" s="60">
        <f>'Publication Table'!G370/'Publication Table (%)'!I$366</f>
        <v>5.4945054945054949E-3</v>
      </c>
      <c r="J368" s="155">
        <f>'Publication Table'!H370/'Publication Table (%)'!J$366</f>
        <v>6.1728395061728392E-3</v>
      </c>
      <c r="K368" s="60">
        <f>'Publication Table'!I370/'Publication Table (%)'!K$366</f>
        <v>3.643724696356275E-2</v>
      </c>
      <c r="L368" s="60">
        <f>'Publication Table'!J370/'Publication Table (%)'!L$366</f>
        <v>3.3980582524271843E-2</v>
      </c>
      <c r="M368" s="60">
        <f>'Publication Table'!K370/'Publication Table (%)'!M$366</f>
        <v>4.0201005025125629E-2</v>
      </c>
      <c r="N368" s="60">
        <f>'Publication Table'!L370/'Publication Table (%)'!N$366</f>
        <v>1.9736842105263157E-2</v>
      </c>
      <c r="O368" s="60">
        <f>'Publication Table'!M370/'Publication Table (%)'!O$366</f>
        <v>4.8780487804878049E-3</v>
      </c>
      <c r="P368" s="60">
        <f>'Publication Table'!N370/'Publication Table (%)'!P$366</f>
        <v>2.5316455696202531E-2</v>
      </c>
      <c r="Q368" s="60">
        <f>'Publication Table'!O370/'Publication Table (%)'!Q$366</f>
        <v>1.4218009478672985E-2</v>
      </c>
      <c r="R368" s="60">
        <f>'Publication Table'!P370/'Publication Table (%)'!R$366</f>
        <v>1.7467248908296942E-2</v>
      </c>
      <c r="S368" s="60">
        <f>'Publication Table'!Q370/'Publication Table (%)'!S$366</f>
        <v>2.2321428571428572E-2</v>
      </c>
      <c r="T368" s="60">
        <f>'Publication Table'!R370/'Publication Table (%)'!T$366</f>
        <v>1.5957446808510637E-2</v>
      </c>
      <c r="U368" s="60">
        <f>'Publication Table'!S370/'Publication Table (%)'!U$366</f>
        <v>2.5380710659898477E-2</v>
      </c>
      <c r="V368" s="60">
        <f>'Publication Table'!T370/'Publication Table (%)'!V$366</f>
        <v>8.771929824561403E-3</v>
      </c>
      <c r="W368" s="60">
        <f>'Publication Table'!U370/'Publication Table (%)'!W$366</f>
        <v>1.098901098901099E-2</v>
      </c>
      <c r="X368" s="60">
        <f>'Publication Table'!V370/'Publication Table (%)'!X$366</f>
        <v>9.6618357487922701E-3</v>
      </c>
      <c r="Y368" s="60">
        <f>'Publication Table'!W370/'Publication Table (%)'!Y$366</f>
        <v>5.6179775280898875E-3</v>
      </c>
      <c r="Z368" s="60">
        <f>'Publication Table'!X370/'Publication Table (%)'!Z$366</f>
        <v>1.9512195121951219E-2</v>
      </c>
      <c r="AA368" s="60">
        <f>'Publication Table'!Y370/'Publication Table (%)'!AA$366</f>
        <v>5.681818181818182E-3</v>
      </c>
      <c r="AB368" s="60">
        <f>'Publication Table'!Z370/'Publication Table (%)'!AB$366</f>
        <v>1.2552301255230125E-2</v>
      </c>
      <c r="AC368" s="60">
        <f>'Publication Table'!AA370/'Publication Table (%)'!AC$366</f>
        <v>5.6497175141242938E-3</v>
      </c>
    </row>
    <row r="369" spans="2:29" ht="15" hidden="1" customHeight="1" outlineLevel="2">
      <c r="B369" s="132" t="str">
        <f t="shared" si="48"/>
        <v>Balfour HospitalCancellation based on capacity or non-clinical reason by hospital %</v>
      </c>
      <c r="C369" s="135" t="str">
        <f t="shared" si="54"/>
        <v>Balfour Hospital</v>
      </c>
      <c r="D369" s="165"/>
      <c r="E369" s="61" t="s">
        <v>119</v>
      </c>
      <c r="F369" s="60">
        <f>'Publication Table'!D371/'Publication Table (%)'!F$366</f>
        <v>2.7472527472527472E-2</v>
      </c>
      <c r="G369" s="60">
        <f>'Publication Table'!E371/'Publication Table (%)'!G$366</f>
        <v>4.2424242424242427E-2</v>
      </c>
      <c r="H369" s="60">
        <f>'Publication Table'!F371/'Publication Table (%)'!H$366</f>
        <v>4.7619047619047616E-2</v>
      </c>
      <c r="I369" s="60">
        <f>'Publication Table'!G371/'Publication Table (%)'!I$366</f>
        <v>3.2967032967032968E-2</v>
      </c>
      <c r="J369" s="155">
        <f>'Publication Table'!H371/'Publication Table (%)'!J$366</f>
        <v>1.8518518518518517E-2</v>
      </c>
      <c r="K369" s="60">
        <f>'Publication Table'!I371/'Publication Table (%)'!K$366</f>
        <v>4.4534412955465584E-2</v>
      </c>
      <c r="L369" s="60">
        <f>'Publication Table'!J371/'Publication Table (%)'!L$366</f>
        <v>1.4563106796116505E-2</v>
      </c>
      <c r="M369" s="60">
        <f>'Publication Table'!K371/'Publication Table (%)'!M$366</f>
        <v>0</v>
      </c>
      <c r="N369" s="60">
        <f>'Publication Table'!L371/'Publication Table (%)'!N$366</f>
        <v>0</v>
      </c>
      <c r="O369" s="60">
        <f>'Publication Table'!M371/'Publication Table (%)'!O$366</f>
        <v>4.3902439024390241E-2</v>
      </c>
      <c r="P369" s="60">
        <f>'Publication Table'!N371/'Publication Table (%)'!P$366</f>
        <v>4.2194092827004218E-2</v>
      </c>
      <c r="Q369" s="60">
        <f>'Publication Table'!O371/'Publication Table (%)'!Q$366</f>
        <v>7.582938388625593E-2</v>
      </c>
      <c r="R369" s="60">
        <f>'Publication Table'!P371/'Publication Table (%)'!R$366</f>
        <v>5.2401746724890827E-2</v>
      </c>
      <c r="S369" s="60">
        <f>'Publication Table'!Q371/'Publication Table (%)'!S$366</f>
        <v>4.0178571428571432E-2</v>
      </c>
      <c r="T369" s="60">
        <f>'Publication Table'!R371/'Publication Table (%)'!T$366</f>
        <v>3.7234042553191488E-2</v>
      </c>
      <c r="U369" s="60">
        <f>'Publication Table'!S371/'Publication Table (%)'!U$366</f>
        <v>1.5228426395939087E-2</v>
      </c>
      <c r="V369" s="60">
        <f>'Publication Table'!T371/'Publication Table (%)'!V$366</f>
        <v>4.3859649122807015E-3</v>
      </c>
      <c r="W369" s="60">
        <f>'Publication Table'!U371/'Publication Table (%)'!W$366</f>
        <v>0</v>
      </c>
      <c r="X369" s="60">
        <f>'Publication Table'!V371/'Publication Table (%)'!X$366</f>
        <v>1.4492753623188406E-2</v>
      </c>
      <c r="Y369" s="60">
        <f>'Publication Table'!W371/'Publication Table (%)'!Y$366</f>
        <v>5.6179775280898875E-3</v>
      </c>
      <c r="Z369" s="60">
        <f>'Publication Table'!X371/'Publication Table (%)'!Z$366</f>
        <v>4.8780487804878049E-3</v>
      </c>
      <c r="AA369" s="60">
        <f>'Publication Table'!Y371/'Publication Table (%)'!AA$366</f>
        <v>0</v>
      </c>
      <c r="AB369" s="60">
        <f>'Publication Table'!Z371/'Publication Table (%)'!AB$366</f>
        <v>4.1841004184100415E-3</v>
      </c>
      <c r="AC369" s="60">
        <f>'Publication Table'!AA371/'Publication Table (%)'!AC$366</f>
        <v>1.1299435028248588E-2</v>
      </c>
    </row>
    <row r="370" spans="2:29" ht="15" hidden="1" customHeight="1" outlineLevel="2">
      <c r="B370" s="132" t="str">
        <f t="shared" si="48"/>
        <v>Balfour HospitalCancelled by Patient %</v>
      </c>
      <c r="C370" s="135" t="str">
        <f t="shared" si="54"/>
        <v>Balfour Hospital</v>
      </c>
      <c r="D370" s="165"/>
      <c r="E370" s="61" t="s">
        <v>120</v>
      </c>
      <c r="F370" s="60">
        <f>'Publication Table'!D372/'Publication Table (%)'!F$366</f>
        <v>0.16483516483516483</v>
      </c>
      <c r="G370" s="60">
        <f>'Publication Table'!E372/'Publication Table (%)'!G$366</f>
        <v>2.4242424242424242E-2</v>
      </c>
      <c r="H370" s="60">
        <f>'Publication Table'!F372/'Publication Table (%)'!H$366</f>
        <v>1.7857142857142856E-2</v>
      </c>
      <c r="I370" s="60">
        <f>'Publication Table'!G372/'Publication Table (%)'!I$366</f>
        <v>5.4945054945054949E-3</v>
      </c>
      <c r="J370" s="155">
        <f>'Publication Table'!H372/'Publication Table (%)'!J$366</f>
        <v>5.5555555555555552E-2</v>
      </c>
      <c r="K370" s="60">
        <f>'Publication Table'!I372/'Publication Table (%)'!K$366</f>
        <v>2.0242914979757085E-2</v>
      </c>
      <c r="L370" s="60">
        <f>'Publication Table'!J372/'Publication Table (%)'!L$366</f>
        <v>2.9126213592233011E-2</v>
      </c>
      <c r="M370" s="60">
        <f>'Publication Table'!K372/'Publication Table (%)'!M$366</f>
        <v>4.0201005025125629E-2</v>
      </c>
      <c r="N370" s="60">
        <f>'Publication Table'!L372/'Publication Table (%)'!N$366</f>
        <v>5.921052631578947E-2</v>
      </c>
      <c r="O370" s="60">
        <f>'Publication Table'!M372/'Publication Table (%)'!O$366</f>
        <v>3.9024390243902439E-2</v>
      </c>
      <c r="P370" s="60">
        <f>'Publication Table'!N372/'Publication Table (%)'!P$366</f>
        <v>2.5316455696202531E-2</v>
      </c>
      <c r="Q370" s="60">
        <f>'Publication Table'!O372/'Publication Table (%)'!Q$366</f>
        <v>1.4218009478672985E-2</v>
      </c>
      <c r="R370" s="60">
        <f>'Publication Table'!P372/'Publication Table (%)'!R$366</f>
        <v>3.9301310043668124E-2</v>
      </c>
      <c r="S370" s="60">
        <f>'Publication Table'!Q372/'Publication Table (%)'!S$366</f>
        <v>3.5714285714285712E-2</v>
      </c>
      <c r="T370" s="60">
        <f>'Publication Table'!R372/'Publication Table (%)'!T$366</f>
        <v>0</v>
      </c>
      <c r="U370" s="60">
        <f>'Publication Table'!S372/'Publication Table (%)'!U$366</f>
        <v>2.030456852791878E-2</v>
      </c>
      <c r="V370" s="60">
        <f>'Publication Table'!T372/'Publication Table (%)'!V$366</f>
        <v>2.1929824561403508E-2</v>
      </c>
      <c r="W370" s="60">
        <f>'Publication Table'!U372/'Publication Table (%)'!W$366</f>
        <v>3.2967032967032968E-2</v>
      </c>
      <c r="X370" s="60">
        <f>'Publication Table'!V372/'Publication Table (%)'!X$366</f>
        <v>2.8985507246376812E-2</v>
      </c>
      <c r="Y370" s="60">
        <f>'Publication Table'!W372/'Publication Table (%)'!Y$366</f>
        <v>5.0561797752808987E-2</v>
      </c>
      <c r="Z370" s="60">
        <f>'Publication Table'!X372/'Publication Table (%)'!Z$366</f>
        <v>3.9024390243902439E-2</v>
      </c>
      <c r="AA370" s="60">
        <f>'Publication Table'!Y372/'Publication Table (%)'!AA$366</f>
        <v>3.4090909090909088E-2</v>
      </c>
      <c r="AB370" s="60">
        <f>'Publication Table'!Z372/'Publication Table (%)'!AB$366</f>
        <v>6.6945606694560664E-2</v>
      </c>
      <c r="AC370" s="60">
        <f>'Publication Table'!AA372/'Publication Table (%)'!AC$366</f>
        <v>1.6949152542372881E-2</v>
      </c>
    </row>
    <row r="371" spans="2:29" ht="15" hidden="1" customHeight="1" outlineLevel="2">
      <c r="B371" s="132" t="str">
        <f t="shared" si="48"/>
        <v>Balfour HospitalOther reason %</v>
      </c>
      <c r="C371" s="135" t="str">
        <f t="shared" si="54"/>
        <v>Balfour Hospital</v>
      </c>
      <c r="D371" s="165"/>
      <c r="E371" s="61" t="s">
        <v>121</v>
      </c>
      <c r="F371" s="60">
        <f>'Publication Table'!D373/'Publication Table (%)'!F$366</f>
        <v>1.098901098901099E-2</v>
      </c>
      <c r="G371" s="60">
        <f>'Publication Table'!E373/'Publication Table (%)'!G$366</f>
        <v>0</v>
      </c>
      <c r="H371" s="60">
        <f>'Publication Table'!F373/'Publication Table (%)'!H$366</f>
        <v>0</v>
      </c>
      <c r="I371" s="60">
        <f>'Publication Table'!G373/'Publication Table (%)'!I$366</f>
        <v>1.6483516483516484E-2</v>
      </c>
      <c r="J371" s="155">
        <f>'Publication Table'!H373/'Publication Table (%)'!J$366</f>
        <v>0</v>
      </c>
      <c r="K371" s="60">
        <f>'Publication Table'!I373/'Publication Table (%)'!K$366</f>
        <v>2.0242914979757085E-2</v>
      </c>
      <c r="L371" s="60">
        <f>'Publication Table'!J373/'Publication Table (%)'!L$366</f>
        <v>9.7087378640776691E-3</v>
      </c>
      <c r="M371" s="60">
        <f>'Publication Table'!K373/'Publication Table (%)'!M$366</f>
        <v>5.0251256281407036E-3</v>
      </c>
      <c r="N371" s="60">
        <f>'Publication Table'!L373/'Publication Table (%)'!N$366</f>
        <v>1.9736842105263157E-2</v>
      </c>
      <c r="O371" s="60">
        <f>'Publication Table'!M373/'Publication Table (%)'!O$366</f>
        <v>0</v>
      </c>
      <c r="P371" s="60">
        <f>'Publication Table'!N373/'Publication Table (%)'!P$366</f>
        <v>0</v>
      </c>
      <c r="Q371" s="60">
        <f>'Publication Table'!O373/'Publication Table (%)'!Q$366</f>
        <v>0</v>
      </c>
      <c r="R371" s="60">
        <f>'Publication Table'!P373/'Publication Table (%)'!R$366</f>
        <v>0</v>
      </c>
      <c r="S371" s="60">
        <f>'Publication Table'!Q373/'Publication Table (%)'!S$366</f>
        <v>0</v>
      </c>
      <c r="T371" s="60">
        <f>'Publication Table'!R373/'Publication Table (%)'!T$366</f>
        <v>0</v>
      </c>
      <c r="U371" s="60">
        <f>'Publication Table'!S373/'Publication Table (%)'!U$366</f>
        <v>5.076142131979695E-3</v>
      </c>
      <c r="V371" s="60">
        <f>'Publication Table'!T373/'Publication Table (%)'!V$366</f>
        <v>1.3157894736842105E-2</v>
      </c>
      <c r="W371" s="60">
        <f>'Publication Table'!U373/'Publication Table (%)'!W$366</f>
        <v>1.098901098901099E-2</v>
      </c>
      <c r="X371" s="60">
        <f>'Publication Table'!V373/'Publication Table (%)'!X$366</f>
        <v>1.932367149758454E-2</v>
      </c>
      <c r="Y371" s="60">
        <f>'Publication Table'!W373/'Publication Table (%)'!Y$366</f>
        <v>5.6179775280898875E-3</v>
      </c>
      <c r="Z371" s="60">
        <f>'Publication Table'!X373/'Publication Table (%)'!Z$366</f>
        <v>4.8780487804878049E-3</v>
      </c>
      <c r="AA371" s="60">
        <f>'Publication Table'!Y373/'Publication Table (%)'!AA$366</f>
        <v>2.2727272727272728E-2</v>
      </c>
      <c r="AB371" s="60">
        <f>'Publication Table'!Z373/'Publication Table (%)'!AB$366</f>
        <v>8.368200836820083E-3</v>
      </c>
      <c r="AC371" s="60">
        <f>'Publication Table'!AA373/'Publication Table (%)'!AC$366</f>
        <v>1.6949152542372881E-2</v>
      </c>
    </row>
    <row r="372" spans="2:29" ht="15" customHeight="1">
      <c r="B372" s="132" t="str">
        <f t="shared" si="48"/>
        <v>Balfour Hospital</v>
      </c>
      <c r="C372" s="135" t="str">
        <f t="shared" si="54"/>
        <v>Balfour Hospital</v>
      </c>
      <c r="D372" s="165"/>
      <c r="E372" s="67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</row>
    <row r="373" spans="2:29" ht="15" customHeight="1">
      <c r="B373" s="132" t="str">
        <f t="shared" si="48"/>
        <v>NHS ShetlandNHS Shetland</v>
      </c>
      <c r="C373" s="135" t="str">
        <f>E373</f>
        <v>NHS Shetland</v>
      </c>
      <c r="D373" s="165"/>
      <c r="E373" s="64" t="s">
        <v>94</v>
      </c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</row>
    <row r="374" spans="2:29" ht="15" customHeight="1">
      <c r="B374" s="132" t="str">
        <f t="shared" si="48"/>
        <v>NHS ShetlandTotal Number of scheduled elective operations in theatre system</v>
      </c>
      <c r="C374" s="135" t="str">
        <f t="shared" ref="C374:C380" si="55">C373</f>
        <v>NHS Shetland</v>
      </c>
      <c r="D374" s="165"/>
      <c r="E374" s="58" t="s">
        <v>3</v>
      </c>
      <c r="F374" s="16">
        <f>'Publication Table'!D376</f>
        <v>163</v>
      </c>
      <c r="G374" s="16">
        <f>'Publication Table'!E376</f>
        <v>154</v>
      </c>
      <c r="H374" s="16">
        <f>'Publication Table'!F376</f>
        <v>166</v>
      </c>
      <c r="I374" s="16">
        <f>'Publication Table'!G376</f>
        <v>172</v>
      </c>
      <c r="J374" s="16">
        <f>'Publication Table'!H376</f>
        <v>170</v>
      </c>
      <c r="K374" s="16">
        <f>'Publication Table'!I376</f>
        <v>148</v>
      </c>
      <c r="L374" s="16">
        <f>'Publication Table'!J376</f>
        <v>160</v>
      </c>
      <c r="M374" s="16">
        <f>'Publication Table'!K376</f>
        <v>143</v>
      </c>
      <c r="N374" s="16">
        <f>'Publication Table'!L376</f>
        <v>151</v>
      </c>
      <c r="O374" s="16">
        <f>'Publication Table'!M376</f>
        <v>145</v>
      </c>
      <c r="P374" s="16">
        <f>'Publication Table'!N376</f>
        <v>164</v>
      </c>
      <c r="Q374" s="16">
        <f>'Publication Table'!O376</f>
        <v>185</v>
      </c>
      <c r="R374" s="16">
        <f>'Publication Table'!P376</f>
        <v>180</v>
      </c>
      <c r="S374" s="16">
        <f>'Publication Table'!Q376</f>
        <v>161</v>
      </c>
      <c r="T374" s="16">
        <f>'Publication Table'!R376</f>
        <v>153</v>
      </c>
      <c r="U374" s="16">
        <f>'Publication Table'!S376</f>
        <v>200</v>
      </c>
      <c r="V374" s="16">
        <f>'Publication Table'!T376</f>
        <v>162</v>
      </c>
      <c r="W374" s="16">
        <f>'Publication Table'!U376</f>
        <v>132</v>
      </c>
      <c r="X374" s="16">
        <f>'Publication Table'!V376</f>
        <v>196</v>
      </c>
      <c r="Y374" s="16">
        <f>'Publication Table'!W376</f>
        <v>155</v>
      </c>
      <c r="Z374" s="16">
        <f>'Publication Table'!X376</f>
        <v>200</v>
      </c>
      <c r="AA374" s="16">
        <f>'Publication Table'!Y376</f>
        <v>175</v>
      </c>
      <c r="AB374" s="16">
        <f>'Publication Table'!Z376</f>
        <v>187</v>
      </c>
      <c r="AC374" s="16">
        <f>'Publication Table'!AA376</f>
        <v>145</v>
      </c>
    </row>
    <row r="375" spans="2:29" ht="15" customHeight="1">
      <c r="B375" s="132" t="str">
        <f t="shared" si="48"/>
        <v>NHS ShetlandPercent of total scheduled elective cancellations in theatre systems</v>
      </c>
      <c r="C375" s="135" t="str">
        <f t="shared" si="55"/>
        <v>NHS Shetland</v>
      </c>
      <c r="D375" s="165"/>
      <c r="E375" s="59" t="s">
        <v>117</v>
      </c>
      <c r="F375" s="88">
        <f>'Publication Table'!D377/'Publication Table (%)'!F$374</f>
        <v>4.9079754601226995E-2</v>
      </c>
      <c r="G375" s="88">
        <f>'Publication Table'!E377/'Publication Table (%)'!G$374</f>
        <v>5.1948051948051951E-2</v>
      </c>
      <c r="H375" s="88">
        <f>'Publication Table'!F377/'Publication Table (%)'!H$374</f>
        <v>0.12048192771084337</v>
      </c>
      <c r="I375" s="88">
        <f>'Publication Table'!G377/'Publication Table (%)'!I$374</f>
        <v>6.3953488372093026E-2</v>
      </c>
      <c r="J375" s="88">
        <f>'Publication Table'!H377/'Publication Table (%)'!J$374</f>
        <v>4.1176470588235294E-2</v>
      </c>
      <c r="K375" s="88">
        <f>'Publication Table'!I377/'Publication Table (%)'!K$374</f>
        <v>5.4054054054054057E-2</v>
      </c>
      <c r="L375" s="88">
        <f>'Publication Table'!J377/'Publication Table (%)'!L$374</f>
        <v>2.5000000000000001E-2</v>
      </c>
      <c r="M375" s="88">
        <f>'Publication Table'!K377/'Publication Table (%)'!M$374</f>
        <v>4.8951048951048952E-2</v>
      </c>
      <c r="N375" s="88">
        <f>'Publication Table'!L377/'Publication Table (%)'!N$374</f>
        <v>7.2847682119205295E-2</v>
      </c>
      <c r="O375" s="88">
        <f>'Publication Table'!M377/'Publication Table (%)'!O$374</f>
        <v>5.5172413793103448E-2</v>
      </c>
      <c r="P375" s="88">
        <f>'Publication Table'!N377/'Publication Table (%)'!P$374</f>
        <v>4.2682926829268296E-2</v>
      </c>
      <c r="Q375" s="88">
        <f>'Publication Table'!O377/'Publication Table (%)'!Q$374</f>
        <v>6.4864864864864868E-2</v>
      </c>
      <c r="R375" s="88">
        <f>'Publication Table'!P377/'Publication Table (%)'!R$374</f>
        <v>3.888888888888889E-2</v>
      </c>
      <c r="S375" s="88">
        <f>'Publication Table'!Q377/'Publication Table (%)'!S$374</f>
        <v>4.3478260869565216E-2</v>
      </c>
      <c r="T375" s="88">
        <f>'Publication Table'!R377/'Publication Table (%)'!T$374</f>
        <v>6.535947712418301E-2</v>
      </c>
      <c r="U375" s="88">
        <f>'Publication Table'!S377/'Publication Table (%)'!U$374</f>
        <v>0.06</v>
      </c>
      <c r="V375" s="88">
        <f>'Publication Table'!T377/'Publication Table (%)'!V$374</f>
        <v>6.1728395061728392E-2</v>
      </c>
      <c r="W375" s="88">
        <f>'Publication Table'!U377/'Publication Table (%)'!W$374</f>
        <v>8.3333333333333329E-2</v>
      </c>
      <c r="X375" s="88">
        <f>'Publication Table'!V377/'Publication Table (%)'!X$374</f>
        <v>9.1836734693877556E-2</v>
      </c>
      <c r="Y375" s="88">
        <f>'Publication Table'!W377/'Publication Table (%)'!Y$374</f>
        <v>6.4516129032258063E-2</v>
      </c>
      <c r="Z375" s="88">
        <f>'Publication Table'!X377/'Publication Table (%)'!Z$374</f>
        <v>0.11</v>
      </c>
      <c r="AA375" s="88">
        <f>'Publication Table'!Y377/'Publication Table (%)'!AA$374</f>
        <v>5.1428571428571428E-2</v>
      </c>
      <c r="AB375" s="88">
        <f>'Publication Table'!Z377/'Publication Table (%)'!AB$374</f>
        <v>4.8128342245989303E-2</v>
      </c>
      <c r="AC375" s="88">
        <f>'Publication Table'!AA377/'Publication Table (%)'!AC$374</f>
        <v>2.7586206896551724E-2</v>
      </c>
    </row>
    <row r="376" spans="2:29" ht="15" customHeight="1">
      <c r="B376" s="132" t="str">
        <f t="shared" si="48"/>
        <v>NHS ShetlandCancellation based on clinical reason by hospital %</v>
      </c>
      <c r="C376" s="135" t="str">
        <f t="shared" si="55"/>
        <v>NHS Shetland</v>
      </c>
      <c r="D376" s="165" t="s">
        <v>95</v>
      </c>
      <c r="E376" s="61" t="s">
        <v>118</v>
      </c>
      <c r="F376" s="88">
        <f>'Publication Table'!D378/'Publication Table (%)'!F$374</f>
        <v>1.2269938650306749E-2</v>
      </c>
      <c r="G376" s="88">
        <f>'Publication Table'!E378/'Publication Table (%)'!G$374</f>
        <v>1.2987012987012988E-2</v>
      </c>
      <c r="H376" s="88">
        <f>'Publication Table'!F378/'Publication Table (%)'!H$374</f>
        <v>2.4096385542168676E-2</v>
      </c>
      <c r="I376" s="88">
        <f>'Publication Table'!G378/'Publication Table (%)'!I$374</f>
        <v>3.4883720930232558E-2</v>
      </c>
      <c r="J376" s="88">
        <f>'Publication Table'!H378/'Publication Table (%)'!J$374</f>
        <v>5.8823529411764705E-3</v>
      </c>
      <c r="K376" s="88">
        <f>'Publication Table'!I378/'Publication Table (%)'!K$374</f>
        <v>2.0270270270270271E-2</v>
      </c>
      <c r="L376" s="88">
        <f>'Publication Table'!J378/'Publication Table (%)'!L$374</f>
        <v>6.2500000000000003E-3</v>
      </c>
      <c r="M376" s="88">
        <f>'Publication Table'!K378/'Publication Table (%)'!M$374</f>
        <v>1.3986013986013986E-2</v>
      </c>
      <c r="N376" s="88">
        <f>'Publication Table'!L378/'Publication Table (%)'!N$374</f>
        <v>6.6225165562913907E-3</v>
      </c>
      <c r="O376" s="88">
        <f>'Publication Table'!M378/'Publication Table (%)'!O$374</f>
        <v>0</v>
      </c>
      <c r="P376" s="88">
        <f>'Publication Table'!N378/'Publication Table (%)'!P$374</f>
        <v>1.2195121951219513E-2</v>
      </c>
      <c r="Q376" s="88">
        <f>'Publication Table'!O378/'Publication Table (%)'!Q$374</f>
        <v>2.7027027027027029E-2</v>
      </c>
      <c r="R376" s="88">
        <f>'Publication Table'!P378/'Publication Table (%)'!R$374</f>
        <v>5.5555555555555558E-3</v>
      </c>
      <c r="S376" s="88">
        <f>'Publication Table'!Q378/'Publication Table (%)'!S$374</f>
        <v>6.2111801242236021E-3</v>
      </c>
      <c r="T376" s="88">
        <f>'Publication Table'!R378/'Publication Table (%)'!T$374</f>
        <v>2.6143790849673203E-2</v>
      </c>
      <c r="U376" s="88">
        <f>'Publication Table'!S378/'Publication Table (%)'!U$374</f>
        <v>0.01</v>
      </c>
      <c r="V376" s="88">
        <f>'Publication Table'!T378/'Publication Table (%)'!V$374</f>
        <v>1.8518518518518517E-2</v>
      </c>
      <c r="W376" s="88">
        <f>'Publication Table'!U378/'Publication Table (%)'!W$374</f>
        <v>2.2727272727272728E-2</v>
      </c>
      <c r="X376" s="88">
        <f>'Publication Table'!V378/'Publication Table (%)'!X$374</f>
        <v>2.0408163265306121E-2</v>
      </c>
      <c r="Y376" s="88">
        <f>'Publication Table'!W378/'Publication Table (%)'!Y$374</f>
        <v>6.4516129032258064E-3</v>
      </c>
      <c r="Z376" s="88">
        <f>'Publication Table'!X378/'Publication Table (%)'!Z$374</f>
        <v>0.01</v>
      </c>
      <c r="AA376" s="88">
        <f>'Publication Table'!Y378/'Publication Table (%)'!AA$374</f>
        <v>2.2857142857142857E-2</v>
      </c>
      <c r="AB376" s="88">
        <f>'Publication Table'!Z378/'Publication Table (%)'!AB$374</f>
        <v>2.6737967914438502E-2</v>
      </c>
      <c r="AC376" s="88">
        <f>'Publication Table'!AA378/'Publication Table (%)'!AC$374</f>
        <v>6.8965517241379309E-3</v>
      </c>
    </row>
    <row r="377" spans="2:29" ht="15" customHeight="1">
      <c r="B377" s="132" t="str">
        <f t="shared" si="48"/>
        <v>NHS ShetlandCancellation based on capacity or non-clinical reason by hospital %</v>
      </c>
      <c r="C377" s="135" t="str">
        <f t="shared" si="55"/>
        <v>NHS Shetland</v>
      </c>
      <c r="D377" s="165"/>
      <c r="E377" s="61" t="s">
        <v>119</v>
      </c>
      <c r="F377" s="88">
        <f>'Publication Table'!D379/'Publication Table (%)'!F$374</f>
        <v>6.1349693251533744E-3</v>
      </c>
      <c r="G377" s="88">
        <f>'Publication Table'!E379/'Publication Table (%)'!G$374</f>
        <v>1.948051948051948E-2</v>
      </c>
      <c r="H377" s="88">
        <f>'Publication Table'!F379/'Publication Table (%)'!H$374</f>
        <v>5.4216867469879519E-2</v>
      </c>
      <c r="I377" s="88">
        <f>'Publication Table'!G379/'Publication Table (%)'!I$374</f>
        <v>0</v>
      </c>
      <c r="J377" s="88">
        <f>'Publication Table'!H379/'Publication Table (%)'!J$374</f>
        <v>0</v>
      </c>
      <c r="K377" s="88">
        <f>'Publication Table'!I379/'Publication Table (%)'!K$374</f>
        <v>1.3513513513513514E-2</v>
      </c>
      <c r="L377" s="88">
        <f>'Publication Table'!J379/'Publication Table (%)'!L$374</f>
        <v>0</v>
      </c>
      <c r="M377" s="88">
        <f>'Publication Table'!K379/'Publication Table (%)'!M$374</f>
        <v>1.3986013986013986E-2</v>
      </c>
      <c r="N377" s="88">
        <f>'Publication Table'!L379/'Publication Table (%)'!N$374</f>
        <v>6.6225165562913907E-3</v>
      </c>
      <c r="O377" s="88">
        <f>'Publication Table'!M379/'Publication Table (%)'!O$374</f>
        <v>2.0689655172413793E-2</v>
      </c>
      <c r="P377" s="88">
        <f>'Publication Table'!N379/'Publication Table (%)'!P$374</f>
        <v>0</v>
      </c>
      <c r="Q377" s="88">
        <f>'Publication Table'!O379/'Publication Table (%)'!Q$374</f>
        <v>1.0810810810810811E-2</v>
      </c>
      <c r="R377" s="88">
        <f>'Publication Table'!P379/'Publication Table (%)'!R$374</f>
        <v>0</v>
      </c>
      <c r="S377" s="88">
        <f>'Publication Table'!Q379/'Publication Table (%)'!S$374</f>
        <v>0</v>
      </c>
      <c r="T377" s="88">
        <f>'Publication Table'!R379/'Publication Table (%)'!T$374</f>
        <v>0</v>
      </c>
      <c r="U377" s="88">
        <f>'Publication Table'!S379/'Publication Table (%)'!U$374</f>
        <v>0.04</v>
      </c>
      <c r="V377" s="88">
        <f>'Publication Table'!T379/'Publication Table (%)'!V$374</f>
        <v>0</v>
      </c>
      <c r="W377" s="88">
        <f>'Publication Table'!U379/'Publication Table (%)'!W$374</f>
        <v>1.5151515151515152E-2</v>
      </c>
      <c r="X377" s="88">
        <f>'Publication Table'!V379/'Publication Table (%)'!X$374</f>
        <v>3.0612244897959183E-2</v>
      </c>
      <c r="Y377" s="88">
        <f>'Publication Table'!W379/'Publication Table (%)'!Y$374</f>
        <v>1.2903225806451613E-2</v>
      </c>
      <c r="Z377" s="88">
        <f>'Publication Table'!X379/'Publication Table (%)'!Z$374</f>
        <v>5.5E-2</v>
      </c>
      <c r="AA377" s="88">
        <f>'Publication Table'!Y379/'Publication Table (%)'!AA$374</f>
        <v>0</v>
      </c>
      <c r="AB377" s="88">
        <f>'Publication Table'!Z379/'Publication Table (%)'!AB$374</f>
        <v>0</v>
      </c>
      <c r="AC377" s="88">
        <f>'Publication Table'!AA379/'Publication Table (%)'!AC$374</f>
        <v>0</v>
      </c>
    </row>
    <row r="378" spans="2:29" ht="15" customHeight="1">
      <c r="B378" s="132" t="str">
        <f t="shared" si="48"/>
        <v>NHS ShetlandCancelled by Patient %</v>
      </c>
      <c r="C378" s="135" t="str">
        <f t="shared" si="55"/>
        <v>NHS Shetland</v>
      </c>
      <c r="D378" s="165"/>
      <c r="E378" s="61" t="s">
        <v>120</v>
      </c>
      <c r="F378" s="88">
        <f>'Publication Table'!D380/'Publication Table (%)'!F$374</f>
        <v>3.0674846625766871E-2</v>
      </c>
      <c r="G378" s="88">
        <f>'Publication Table'!E380/'Publication Table (%)'!G$374</f>
        <v>1.948051948051948E-2</v>
      </c>
      <c r="H378" s="88">
        <f>'Publication Table'!F380/'Publication Table (%)'!H$374</f>
        <v>4.2168674698795178E-2</v>
      </c>
      <c r="I378" s="88">
        <f>'Publication Table'!G380/'Publication Table (%)'!I$374</f>
        <v>2.9069767441860465E-2</v>
      </c>
      <c r="J378" s="88">
        <f>'Publication Table'!H380/'Publication Table (%)'!J$374</f>
        <v>3.5294117647058823E-2</v>
      </c>
      <c r="K378" s="88">
        <f>'Publication Table'!I380/'Publication Table (%)'!K$374</f>
        <v>2.0270270270270271E-2</v>
      </c>
      <c r="L378" s="88">
        <f>'Publication Table'!J380/'Publication Table (%)'!L$374</f>
        <v>1.8749999999999999E-2</v>
      </c>
      <c r="M378" s="88">
        <f>'Publication Table'!K380/'Publication Table (%)'!M$374</f>
        <v>2.097902097902098E-2</v>
      </c>
      <c r="N378" s="88">
        <f>'Publication Table'!L380/'Publication Table (%)'!N$374</f>
        <v>5.9602649006622516E-2</v>
      </c>
      <c r="O378" s="88">
        <f>'Publication Table'!M380/'Publication Table (%)'!O$374</f>
        <v>3.4482758620689655E-2</v>
      </c>
      <c r="P378" s="88">
        <f>'Publication Table'!N380/'Publication Table (%)'!P$374</f>
        <v>3.048780487804878E-2</v>
      </c>
      <c r="Q378" s="88">
        <f>'Publication Table'!O380/'Publication Table (%)'!Q$374</f>
        <v>2.7027027027027029E-2</v>
      </c>
      <c r="R378" s="88">
        <f>'Publication Table'!P380/'Publication Table (%)'!R$374</f>
        <v>3.3333333333333333E-2</v>
      </c>
      <c r="S378" s="88">
        <f>'Publication Table'!Q380/'Publication Table (%)'!S$374</f>
        <v>3.7267080745341616E-2</v>
      </c>
      <c r="T378" s="88">
        <f>'Publication Table'!R380/'Publication Table (%)'!T$374</f>
        <v>3.9215686274509803E-2</v>
      </c>
      <c r="U378" s="88">
        <f>'Publication Table'!S380/'Publication Table (%)'!U$374</f>
        <v>0.01</v>
      </c>
      <c r="V378" s="88">
        <f>'Publication Table'!T380/'Publication Table (%)'!V$374</f>
        <v>4.3209876543209874E-2</v>
      </c>
      <c r="W378" s="88">
        <f>'Publication Table'!U380/'Publication Table (%)'!W$374</f>
        <v>4.5454545454545456E-2</v>
      </c>
      <c r="X378" s="88">
        <f>'Publication Table'!V380/'Publication Table (%)'!X$374</f>
        <v>4.0816326530612242E-2</v>
      </c>
      <c r="Y378" s="88">
        <f>'Publication Table'!W380/'Publication Table (%)'!Y$374</f>
        <v>4.5161290322580643E-2</v>
      </c>
      <c r="Z378" s="88">
        <f>'Publication Table'!X380/'Publication Table (%)'!Z$374</f>
        <v>4.4999999999999998E-2</v>
      </c>
      <c r="AA378" s="88">
        <f>'Publication Table'!Y380/'Publication Table (%)'!AA$374</f>
        <v>2.8571428571428571E-2</v>
      </c>
      <c r="AB378" s="88">
        <f>'Publication Table'!Z380/'Publication Table (%)'!AB$374</f>
        <v>2.1390374331550801E-2</v>
      </c>
      <c r="AC378" s="88">
        <f>'Publication Table'!AA380/'Publication Table (%)'!AC$374</f>
        <v>2.0689655172413793E-2</v>
      </c>
    </row>
    <row r="379" spans="2:29" ht="15" customHeight="1">
      <c r="B379" s="132" t="str">
        <f t="shared" si="48"/>
        <v>NHS ShetlandOther reason %</v>
      </c>
      <c r="C379" s="135" t="str">
        <f t="shared" si="55"/>
        <v>NHS Shetland</v>
      </c>
      <c r="D379" s="165"/>
      <c r="E379" s="61" t="s">
        <v>121</v>
      </c>
      <c r="F379" s="88">
        <f>'Publication Table'!D381/'Publication Table (%)'!F$374</f>
        <v>0</v>
      </c>
      <c r="G379" s="88">
        <f>'Publication Table'!E381/'Publication Table (%)'!G$374</f>
        <v>0</v>
      </c>
      <c r="H379" s="88">
        <f>'Publication Table'!F381/'Publication Table (%)'!H$374</f>
        <v>0</v>
      </c>
      <c r="I379" s="88">
        <f>'Publication Table'!G381/'Publication Table (%)'!I$374</f>
        <v>0</v>
      </c>
      <c r="J379" s="88">
        <f>'Publication Table'!H381/'Publication Table (%)'!J$374</f>
        <v>0</v>
      </c>
      <c r="K379" s="88">
        <f>'Publication Table'!I381/'Publication Table (%)'!K$374</f>
        <v>0</v>
      </c>
      <c r="L379" s="88">
        <f>'Publication Table'!J381/'Publication Table (%)'!L$374</f>
        <v>0</v>
      </c>
      <c r="M379" s="88">
        <f>'Publication Table'!K381/'Publication Table (%)'!M$374</f>
        <v>0</v>
      </c>
      <c r="N379" s="88">
        <f>'Publication Table'!L381/'Publication Table (%)'!N$374</f>
        <v>0</v>
      </c>
      <c r="O379" s="88">
        <f>'Publication Table'!M381/'Publication Table (%)'!O$374</f>
        <v>0</v>
      </c>
      <c r="P379" s="88">
        <f>'Publication Table'!N381/'Publication Table (%)'!P$374</f>
        <v>0</v>
      </c>
      <c r="Q379" s="88">
        <f>'Publication Table'!O381/'Publication Table (%)'!Q$374</f>
        <v>0</v>
      </c>
      <c r="R379" s="88">
        <f>'Publication Table'!P381/'Publication Table (%)'!R$374</f>
        <v>0</v>
      </c>
      <c r="S379" s="88">
        <f>'Publication Table'!Q381/'Publication Table (%)'!S$374</f>
        <v>0</v>
      </c>
      <c r="T379" s="88">
        <f>'Publication Table'!R381/'Publication Table (%)'!T$374</f>
        <v>0</v>
      </c>
      <c r="U379" s="88">
        <f>'Publication Table'!S381/'Publication Table (%)'!U$374</f>
        <v>0</v>
      </c>
      <c r="V379" s="88">
        <f>'Publication Table'!T381/'Publication Table (%)'!V$374</f>
        <v>0</v>
      </c>
      <c r="W379" s="88">
        <f>'Publication Table'!U381/'Publication Table (%)'!W$374</f>
        <v>0</v>
      </c>
      <c r="X379" s="88">
        <f>'Publication Table'!V381/'Publication Table (%)'!X$374</f>
        <v>0</v>
      </c>
      <c r="Y379" s="88">
        <f>'Publication Table'!W381/'Publication Table (%)'!Y$374</f>
        <v>0</v>
      </c>
      <c r="Z379" s="88">
        <f>'Publication Table'!X381/'Publication Table (%)'!Z$374</f>
        <v>0</v>
      </c>
      <c r="AA379" s="88">
        <f>'Publication Table'!Y381/'Publication Table (%)'!AA$374</f>
        <v>0</v>
      </c>
      <c r="AB379" s="88">
        <f>'Publication Table'!Z381/'Publication Table (%)'!AB$374</f>
        <v>0</v>
      </c>
      <c r="AC379" s="88">
        <f>'Publication Table'!AA381/'Publication Table (%)'!AC$374</f>
        <v>0</v>
      </c>
    </row>
    <row r="380" spans="2:29" ht="15" customHeight="1" collapsed="1">
      <c r="B380" s="132" t="str">
        <f t="shared" si="48"/>
        <v>NHS ShetlandHospital Level</v>
      </c>
      <c r="C380" s="135" t="str">
        <f t="shared" si="55"/>
        <v>NHS Shetland</v>
      </c>
      <c r="D380" s="165"/>
      <c r="E380" s="66" t="s">
        <v>10</v>
      </c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</row>
    <row r="381" spans="2:29" ht="15" hidden="1" customHeight="1" outlineLevel="1" collapsed="1">
      <c r="B381" s="132" t="str">
        <f t="shared" si="48"/>
        <v>Gilbert Bain HospitalGilbert Bain Hospital</v>
      </c>
      <c r="C381" s="135" t="str">
        <f>E381</f>
        <v>Gilbert Bain Hospital</v>
      </c>
      <c r="D381" s="165" t="s">
        <v>96</v>
      </c>
      <c r="E381" s="65" t="s">
        <v>97</v>
      </c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</row>
    <row r="382" spans="2:29" ht="15" hidden="1" customHeight="1" outlineLevel="2">
      <c r="B382" s="132" t="str">
        <f t="shared" si="48"/>
        <v>Gilbert Bain HospitalTotal Number of scheduled elective operations in theatre system</v>
      </c>
      <c r="C382" s="135" t="str">
        <f t="shared" ref="C382:C388" si="56">C381</f>
        <v>Gilbert Bain Hospital</v>
      </c>
      <c r="D382" s="165"/>
      <c r="E382" s="58" t="s">
        <v>3</v>
      </c>
      <c r="F382" s="29">
        <f>'Publication Table'!D384</f>
        <v>163</v>
      </c>
      <c r="G382" s="29">
        <f>'Publication Table'!E384</f>
        <v>154</v>
      </c>
      <c r="H382" s="29">
        <f>'Publication Table'!F384</f>
        <v>166</v>
      </c>
      <c r="I382" s="29">
        <f>'Publication Table'!G384</f>
        <v>172</v>
      </c>
      <c r="J382" s="154">
        <f>'Publication Table'!H384</f>
        <v>170</v>
      </c>
      <c r="K382" s="29">
        <f>'Publication Table'!I384</f>
        <v>148</v>
      </c>
      <c r="L382" s="29">
        <f>'Publication Table'!J384</f>
        <v>160</v>
      </c>
      <c r="M382" s="29">
        <f>'Publication Table'!K384</f>
        <v>143</v>
      </c>
      <c r="N382" s="29">
        <f>'Publication Table'!L384</f>
        <v>151</v>
      </c>
      <c r="O382" s="29">
        <f>'Publication Table'!M384</f>
        <v>145</v>
      </c>
      <c r="P382" s="29">
        <f>'Publication Table'!N384</f>
        <v>164</v>
      </c>
      <c r="Q382" s="29">
        <f>'Publication Table'!O384</f>
        <v>185</v>
      </c>
      <c r="R382" s="29">
        <f>'Publication Table'!P384</f>
        <v>180</v>
      </c>
      <c r="S382" s="29">
        <f>'Publication Table'!Q384</f>
        <v>161</v>
      </c>
      <c r="T382" s="29">
        <f>'Publication Table'!R384</f>
        <v>153</v>
      </c>
      <c r="U382" s="29">
        <f>'Publication Table'!S384</f>
        <v>200</v>
      </c>
      <c r="V382" s="29">
        <f>'Publication Table'!T384</f>
        <v>162</v>
      </c>
      <c r="W382" s="29">
        <f>'Publication Table'!U384</f>
        <v>132</v>
      </c>
      <c r="X382" s="29">
        <f>'Publication Table'!V384</f>
        <v>196</v>
      </c>
      <c r="Y382" s="29">
        <f>'Publication Table'!W384</f>
        <v>155</v>
      </c>
      <c r="Z382" s="29">
        <f>'Publication Table'!X384</f>
        <v>200</v>
      </c>
      <c r="AA382" s="29">
        <f>'Publication Table'!Y384</f>
        <v>175</v>
      </c>
      <c r="AB382" s="29">
        <f>'Publication Table'!Z384</f>
        <v>187</v>
      </c>
      <c r="AC382" s="29">
        <f>'Publication Table'!AA384</f>
        <v>145</v>
      </c>
    </row>
    <row r="383" spans="2:29" ht="15" hidden="1" customHeight="1" outlineLevel="2">
      <c r="B383" s="132" t="str">
        <f t="shared" si="48"/>
        <v>Gilbert Bain HospitalPercent of total scheduled elective cancellations in theatre systems</v>
      </c>
      <c r="C383" s="135" t="str">
        <f t="shared" si="56"/>
        <v>Gilbert Bain Hospital</v>
      </c>
      <c r="D383" s="165"/>
      <c r="E383" s="59" t="s">
        <v>117</v>
      </c>
      <c r="F383" s="60">
        <f>'Publication Table'!D385/'Publication Table (%)'!F$382</f>
        <v>4.9079754601226995E-2</v>
      </c>
      <c r="G383" s="60">
        <f>'Publication Table'!E385/'Publication Table (%)'!G$382</f>
        <v>5.1948051948051951E-2</v>
      </c>
      <c r="H383" s="60">
        <f>'Publication Table'!F385/'Publication Table (%)'!H$382</f>
        <v>0.12048192771084337</v>
      </c>
      <c r="I383" s="60">
        <f>'Publication Table'!G385/'Publication Table (%)'!I$382</f>
        <v>6.3953488372093026E-2</v>
      </c>
      <c r="J383" s="155">
        <f>'Publication Table'!H385/'Publication Table (%)'!J$382</f>
        <v>4.1176470588235294E-2</v>
      </c>
      <c r="K383" s="60">
        <f>'Publication Table'!I385/'Publication Table (%)'!K$382</f>
        <v>5.4054054054054057E-2</v>
      </c>
      <c r="L383" s="60">
        <f>'Publication Table'!J385/'Publication Table (%)'!L$382</f>
        <v>2.5000000000000001E-2</v>
      </c>
      <c r="M383" s="60">
        <f>'Publication Table'!K385/'Publication Table (%)'!M$382</f>
        <v>4.8951048951048952E-2</v>
      </c>
      <c r="N383" s="60">
        <f>'Publication Table'!L385/'Publication Table (%)'!N$382</f>
        <v>7.2847682119205295E-2</v>
      </c>
      <c r="O383" s="60">
        <f>'Publication Table'!M385/'Publication Table (%)'!O$382</f>
        <v>5.5172413793103448E-2</v>
      </c>
      <c r="P383" s="60">
        <f>'Publication Table'!N385/'Publication Table (%)'!P$382</f>
        <v>4.2682926829268296E-2</v>
      </c>
      <c r="Q383" s="60">
        <f>'Publication Table'!O385/'Publication Table (%)'!Q$382</f>
        <v>6.4864864864864868E-2</v>
      </c>
      <c r="R383" s="60">
        <f>'Publication Table'!P385/'Publication Table (%)'!R$382</f>
        <v>3.888888888888889E-2</v>
      </c>
      <c r="S383" s="60">
        <f>'Publication Table'!Q385/'Publication Table (%)'!S$382</f>
        <v>4.3478260869565216E-2</v>
      </c>
      <c r="T383" s="60">
        <f>'Publication Table'!R385/'Publication Table (%)'!T$382</f>
        <v>6.535947712418301E-2</v>
      </c>
      <c r="U383" s="60">
        <f>'Publication Table'!S385/'Publication Table (%)'!U$382</f>
        <v>0.06</v>
      </c>
      <c r="V383" s="60">
        <f>'Publication Table'!T385/'Publication Table (%)'!V$382</f>
        <v>6.1728395061728392E-2</v>
      </c>
      <c r="W383" s="60">
        <f>'Publication Table'!U385/'Publication Table (%)'!W$382</f>
        <v>8.3333333333333329E-2</v>
      </c>
      <c r="X383" s="60">
        <f>'Publication Table'!V385/'Publication Table (%)'!X$382</f>
        <v>9.1836734693877556E-2</v>
      </c>
      <c r="Y383" s="60">
        <f>'Publication Table'!W385/'Publication Table (%)'!Y$382</f>
        <v>6.4516129032258063E-2</v>
      </c>
      <c r="Z383" s="60">
        <f>'Publication Table'!X385/'Publication Table (%)'!Z$382</f>
        <v>0.11</v>
      </c>
      <c r="AA383" s="60">
        <f>'Publication Table'!Y385/'Publication Table (%)'!AA$382</f>
        <v>5.1428571428571428E-2</v>
      </c>
      <c r="AB383" s="60">
        <f>'Publication Table'!Z385/'Publication Table (%)'!AB$382</f>
        <v>4.8128342245989303E-2</v>
      </c>
      <c r="AC383" s="60">
        <f>'Publication Table'!AA385/'Publication Table (%)'!AC$382</f>
        <v>2.7586206896551724E-2</v>
      </c>
    </row>
    <row r="384" spans="2:29" ht="15" hidden="1" customHeight="1" outlineLevel="2">
      <c r="B384" s="132" t="str">
        <f t="shared" si="48"/>
        <v>Gilbert Bain HospitalCancellation based on clinical reason by hospital %</v>
      </c>
      <c r="C384" s="135" t="str">
        <f t="shared" si="56"/>
        <v>Gilbert Bain Hospital</v>
      </c>
      <c r="D384" s="165"/>
      <c r="E384" s="61" t="s">
        <v>118</v>
      </c>
      <c r="F384" s="60">
        <f>'Publication Table'!D386/'Publication Table (%)'!F$382</f>
        <v>1.2269938650306749E-2</v>
      </c>
      <c r="G384" s="60">
        <f>'Publication Table'!E386/'Publication Table (%)'!G$382</f>
        <v>1.2987012987012988E-2</v>
      </c>
      <c r="H384" s="60">
        <f>'Publication Table'!F386/'Publication Table (%)'!H$382</f>
        <v>2.4096385542168676E-2</v>
      </c>
      <c r="I384" s="60">
        <f>'Publication Table'!G386/'Publication Table (%)'!I$382</f>
        <v>3.4883720930232558E-2</v>
      </c>
      <c r="J384" s="155">
        <f>'Publication Table'!H386/'Publication Table (%)'!J$382</f>
        <v>5.8823529411764705E-3</v>
      </c>
      <c r="K384" s="60">
        <f>'Publication Table'!I386/'Publication Table (%)'!K$382</f>
        <v>2.0270270270270271E-2</v>
      </c>
      <c r="L384" s="60">
        <f>'Publication Table'!J386/'Publication Table (%)'!L$382</f>
        <v>6.2500000000000003E-3</v>
      </c>
      <c r="M384" s="60">
        <f>'Publication Table'!K386/'Publication Table (%)'!M$382</f>
        <v>1.3986013986013986E-2</v>
      </c>
      <c r="N384" s="60">
        <f>'Publication Table'!L386/'Publication Table (%)'!N$382</f>
        <v>6.6225165562913907E-3</v>
      </c>
      <c r="O384" s="60">
        <f>'Publication Table'!M386/'Publication Table (%)'!O$382</f>
        <v>0</v>
      </c>
      <c r="P384" s="60">
        <f>'Publication Table'!N386/'Publication Table (%)'!P$382</f>
        <v>1.2195121951219513E-2</v>
      </c>
      <c r="Q384" s="60">
        <f>'Publication Table'!O386/'Publication Table (%)'!Q$382</f>
        <v>2.7027027027027029E-2</v>
      </c>
      <c r="R384" s="60">
        <f>'Publication Table'!P386/'Publication Table (%)'!R$382</f>
        <v>5.5555555555555558E-3</v>
      </c>
      <c r="S384" s="60">
        <f>'Publication Table'!Q386/'Publication Table (%)'!S$382</f>
        <v>6.2111801242236021E-3</v>
      </c>
      <c r="T384" s="60">
        <f>'Publication Table'!R386/'Publication Table (%)'!T$382</f>
        <v>2.6143790849673203E-2</v>
      </c>
      <c r="U384" s="60">
        <f>'Publication Table'!S386/'Publication Table (%)'!U$382</f>
        <v>0.01</v>
      </c>
      <c r="V384" s="60">
        <f>'Publication Table'!T386/'Publication Table (%)'!V$382</f>
        <v>1.8518518518518517E-2</v>
      </c>
      <c r="W384" s="60">
        <f>'Publication Table'!U386/'Publication Table (%)'!W$382</f>
        <v>2.2727272727272728E-2</v>
      </c>
      <c r="X384" s="60">
        <f>'Publication Table'!V386/'Publication Table (%)'!X$382</f>
        <v>2.0408163265306121E-2</v>
      </c>
      <c r="Y384" s="60">
        <f>'Publication Table'!W386/'Publication Table (%)'!Y$382</f>
        <v>6.4516129032258064E-3</v>
      </c>
      <c r="Z384" s="60">
        <f>'Publication Table'!X386/'Publication Table (%)'!Z$382</f>
        <v>0.01</v>
      </c>
      <c r="AA384" s="60">
        <f>'Publication Table'!Y386/'Publication Table (%)'!AA$382</f>
        <v>2.2857142857142857E-2</v>
      </c>
      <c r="AB384" s="60">
        <f>'Publication Table'!Z386/'Publication Table (%)'!AB$382</f>
        <v>2.6737967914438502E-2</v>
      </c>
      <c r="AC384" s="60">
        <f>'Publication Table'!AA386/'Publication Table (%)'!AC$382</f>
        <v>6.8965517241379309E-3</v>
      </c>
    </row>
    <row r="385" spans="2:29" ht="15" hidden="1" customHeight="1" outlineLevel="2">
      <c r="B385" s="132" t="str">
        <f t="shared" si="48"/>
        <v>Gilbert Bain HospitalCancellation based on capacity or non-clinical reason by hospital %</v>
      </c>
      <c r="C385" s="135" t="str">
        <f t="shared" si="56"/>
        <v>Gilbert Bain Hospital</v>
      </c>
      <c r="D385" s="165"/>
      <c r="E385" s="61" t="s">
        <v>119</v>
      </c>
      <c r="F385" s="60">
        <f>'Publication Table'!D387/'Publication Table (%)'!F$382</f>
        <v>6.1349693251533744E-3</v>
      </c>
      <c r="G385" s="60">
        <f>'Publication Table'!E387/'Publication Table (%)'!G$382</f>
        <v>1.948051948051948E-2</v>
      </c>
      <c r="H385" s="60">
        <f>'Publication Table'!F387/'Publication Table (%)'!H$382</f>
        <v>5.4216867469879519E-2</v>
      </c>
      <c r="I385" s="60">
        <f>'Publication Table'!G387/'Publication Table (%)'!I$382</f>
        <v>0</v>
      </c>
      <c r="J385" s="155">
        <f>'Publication Table'!H387/'Publication Table (%)'!J$382</f>
        <v>0</v>
      </c>
      <c r="K385" s="60">
        <f>'Publication Table'!I387/'Publication Table (%)'!K$382</f>
        <v>1.3513513513513514E-2</v>
      </c>
      <c r="L385" s="60">
        <f>'Publication Table'!J387/'Publication Table (%)'!L$382</f>
        <v>0</v>
      </c>
      <c r="M385" s="60">
        <f>'Publication Table'!K387/'Publication Table (%)'!M$382</f>
        <v>1.3986013986013986E-2</v>
      </c>
      <c r="N385" s="60">
        <f>'Publication Table'!L387/'Publication Table (%)'!N$382</f>
        <v>6.6225165562913907E-3</v>
      </c>
      <c r="O385" s="60">
        <f>'Publication Table'!M387/'Publication Table (%)'!O$382</f>
        <v>2.0689655172413793E-2</v>
      </c>
      <c r="P385" s="60">
        <f>'Publication Table'!N387/'Publication Table (%)'!P$382</f>
        <v>0</v>
      </c>
      <c r="Q385" s="60">
        <f>'Publication Table'!O387/'Publication Table (%)'!Q$382</f>
        <v>1.0810810810810811E-2</v>
      </c>
      <c r="R385" s="60">
        <f>'Publication Table'!P387/'Publication Table (%)'!R$382</f>
        <v>0</v>
      </c>
      <c r="S385" s="60">
        <f>'Publication Table'!Q387/'Publication Table (%)'!S$382</f>
        <v>0</v>
      </c>
      <c r="T385" s="60">
        <f>'Publication Table'!R387/'Publication Table (%)'!T$382</f>
        <v>0</v>
      </c>
      <c r="U385" s="60">
        <f>'Publication Table'!S387/'Publication Table (%)'!U$382</f>
        <v>0.04</v>
      </c>
      <c r="V385" s="60">
        <f>'Publication Table'!T387/'Publication Table (%)'!V$382</f>
        <v>0</v>
      </c>
      <c r="W385" s="60">
        <f>'Publication Table'!U387/'Publication Table (%)'!W$382</f>
        <v>1.5151515151515152E-2</v>
      </c>
      <c r="X385" s="60">
        <f>'Publication Table'!V387/'Publication Table (%)'!X$382</f>
        <v>3.0612244897959183E-2</v>
      </c>
      <c r="Y385" s="60">
        <f>'Publication Table'!W387/'Publication Table (%)'!Y$382</f>
        <v>1.2903225806451613E-2</v>
      </c>
      <c r="Z385" s="60">
        <f>'Publication Table'!X387/'Publication Table (%)'!Z$382</f>
        <v>5.5E-2</v>
      </c>
      <c r="AA385" s="60">
        <f>'Publication Table'!Y387/'Publication Table (%)'!AA$382</f>
        <v>0</v>
      </c>
      <c r="AB385" s="60">
        <f>'Publication Table'!Z387/'Publication Table (%)'!AB$382</f>
        <v>0</v>
      </c>
      <c r="AC385" s="60">
        <f>'Publication Table'!AA387/'Publication Table (%)'!AC$382</f>
        <v>0</v>
      </c>
    </row>
    <row r="386" spans="2:29" ht="15" hidden="1" customHeight="1" outlineLevel="2">
      <c r="B386" s="132" t="str">
        <f t="shared" si="48"/>
        <v>Gilbert Bain HospitalCancelled by Patient %</v>
      </c>
      <c r="C386" s="135" t="str">
        <f t="shared" si="56"/>
        <v>Gilbert Bain Hospital</v>
      </c>
      <c r="D386" s="165"/>
      <c r="E386" s="61" t="s">
        <v>120</v>
      </c>
      <c r="F386" s="60">
        <f>'Publication Table'!D388/'Publication Table (%)'!F$382</f>
        <v>3.0674846625766871E-2</v>
      </c>
      <c r="G386" s="60">
        <f>'Publication Table'!E388/'Publication Table (%)'!G$382</f>
        <v>1.948051948051948E-2</v>
      </c>
      <c r="H386" s="60">
        <f>'Publication Table'!F388/'Publication Table (%)'!H$382</f>
        <v>4.2168674698795178E-2</v>
      </c>
      <c r="I386" s="60">
        <f>'Publication Table'!G388/'Publication Table (%)'!I$382</f>
        <v>2.9069767441860465E-2</v>
      </c>
      <c r="J386" s="155">
        <f>'Publication Table'!H388/'Publication Table (%)'!J$382</f>
        <v>3.5294117647058823E-2</v>
      </c>
      <c r="K386" s="60">
        <f>'Publication Table'!I388/'Publication Table (%)'!K$382</f>
        <v>2.0270270270270271E-2</v>
      </c>
      <c r="L386" s="60">
        <f>'Publication Table'!J388/'Publication Table (%)'!L$382</f>
        <v>1.8749999999999999E-2</v>
      </c>
      <c r="M386" s="60">
        <f>'Publication Table'!K388/'Publication Table (%)'!M$382</f>
        <v>2.097902097902098E-2</v>
      </c>
      <c r="N386" s="60">
        <f>'Publication Table'!L388/'Publication Table (%)'!N$382</f>
        <v>5.9602649006622516E-2</v>
      </c>
      <c r="O386" s="60">
        <f>'Publication Table'!M388/'Publication Table (%)'!O$382</f>
        <v>3.4482758620689655E-2</v>
      </c>
      <c r="P386" s="60">
        <f>'Publication Table'!N388/'Publication Table (%)'!P$382</f>
        <v>3.048780487804878E-2</v>
      </c>
      <c r="Q386" s="60">
        <f>'Publication Table'!O388/'Publication Table (%)'!Q$382</f>
        <v>2.7027027027027029E-2</v>
      </c>
      <c r="R386" s="60">
        <f>'Publication Table'!P388/'Publication Table (%)'!R$382</f>
        <v>3.3333333333333333E-2</v>
      </c>
      <c r="S386" s="60">
        <f>'Publication Table'!Q388/'Publication Table (%)'!S$382</f>
        <v>3.7267080745341616E-2</v>
      </c>
      <c r="T386" s="60">
        <f>'Publication Table'!R388/'Publication Table (%)'!T$382</f>
        <v>3.9215686274509803E-2</v>
      </c>
      <c r="U386" s="60">
        <f>'Publication Table'!S388/'Publication Table (%)'!U$382</f>
        <v>0.01</v>
      </c>
      <c r="V386" s="60">
        <f>'Publication Table'!T388/'Publication Table (%)'!V$382</f>
        <v>4.3209876543209874E-2</v>
      </c>
      <c r="W386" s="60">
        <f>'Publication Table'!U388/'Publication Table (%)'!W$382</f>
        <v>4.5454545454545456E-2</v>
      </c>
      <c r="X386" s="60">
        <f>'Publication Table'!V388/'Publication Table (%)'!X$382</f>
        <v>4.0816326530612242E-2</v>
      </c>
      <c r="Y386" s="60">
        <f>'Publication Table'!W388/'Publication Table (%)'!Y$382</f>
        <v>4.5161290322580643E-2</v>
      </c>
      <c r="Z386" s="60">
        <f>'Publication Table'!X388/'Publication Table (%)'!Z$382</f>
        <v>4.4999999999999998E-2</v>
      </c>
      <c r="AA386" s="60">
        <f>'Publication Table'!Y388/'Publication Table (%)'!AA$382</f>
        <v>2.8571428571428571E-2</v>
      </c>
      <c r="AB386" s="60">
        <f>'Publication Table'!Z388/'Publication Table (%)'!AB$382</f>
        <v>2.1390374331550801E-2</v>
      </c>
      <c r="AC386" s="60">
        <f>'Publication Table'!AA388/'Publication Table (%)'!AC$382</f>
        <v>2.0689655172413793E-2</v>
      </c>
    </row>
    <row r="387" spans="2:29" ht="15" hidden="1" customHeight="1" outlineLevel="2">
      <c r="B387" s="132" t="str">
        <f t="shared" si="48"/>
        <v>Gilbert Bain HospitalOther reason %</v>
      </c>
      <c r="C387" s="135" t="str">
        <f t="shared" si="56"/>
        <v>Gilbert Bain Hospital</v>
      </c>
      <c r="D387" s="165"/>
      <c r="E387" s="61" t="s">
        <v>121</v>
      </c>
      <c r="F387" s="60">
        <f>'Publication Table'!D389/'Publication Table (%)'!F$382</f>
        <v>0</v>
      </c>
      <c r="G387" s="60">
        <f>'Publication Table'!E389/'Publication Table (%)'!G$382</f>
        <v>0</v>
      </c>
      <c r="H387" s="60">
        <f>'Publication Table'!F389/'Publication Table (%)'!H$382</f>
        <v>0</v>
      </c>
      <c r="I387" s="60">
        <f>'Publication Table'!G389/'Publication Table (%)'!I$382</f>
        <v>0</v>
      </c>
      <c r="J387" s="155">
        <f>'Publication Table'!H389/'Publication Table (%)'!J$382</f>
        <v>0</v>
      </c>
      <c r="K387" s="60">
        <f>'Publication Table'!I389/'Publication Table (%)'!K$382</f>
        <v>0</v>
      </c>
      <c r="L387" s="60">
        <f>'Publication Table'!J389/'Publication Table (%)'!L$382</f>
        <v>0</v>
      </c>
      <c r="M387" s="60">
        <f>'Publication Table'!K389/'Publication Table (%)'!M$382</f>
        <v>0</v>
      </c>
      <c r="N387" s="60">
        <f>'Publication Table'!L389/'Publication Table (%)'!N$382</f>
        <v>0</v>
      </c>
      <c r="O387" s="60">
        <f>'Publication Table'!M389/'Publication Table (%)'!O$382</f>
        <v>0</v>
      </c>
      <c r="P387" s="60">
        <f>'Publication Table'!N389/'Publication Table (%)'!P$382</f>
        <v>0</v>
      </c>
      <c r="Q387" s="60">
        <f>'Publication Table'!O389/'Publication Table (%)'!Q$382</f>
        <v>0</v>
      </c>
      <c r="R387" s="60">
        <f>'Publication Table'!P389/'Publication Table (%)'!R$382</f>
        <v>0</v>
      </c>
      <c r="S387" s="60">
        <f>'Publication Table'!Q389/'Publication Table (%)'!S$382</f>
        <v>0</v>
      </c>
      <c r="T387" s="60">
        <f>'Publication Table'!R389/'Publication Table (%)'!T$382</f>
        <v>0</v>
      </c>
      <c r="U387" s="60">
        <f>'Publication Table'!S389/'Publication Table (%)'!U$382</f>
        <v>0</v>
      </c>
      <c r="V387" s="60">
        <f>'Publication Table'!T389/'Publication Table (%)'!V$382</f>
        <v>0</v>
      </c>
      <c r="W387" s="60">
        <f>'Publication Table'!U389/'Publication Table (%)'!W$382</f>
        <v>0</v>
      </c>
      <c r="X387" s="60">
        <f>'Publication Table'!V389/'Publication Table (%)'!X$382</f>
        <v>0</v>
      </c>
      <c r="Y387" s="60">
        <f>'Publication Table'!W389/'Publication Table (%)'!Y$382</f>
        <v>0</v>
      </c>
      <c r="Z387" s="60">
        <f>'Publication Table'!X389/'Publication Table (%)'!Z$382</f>
        <v>0</v>
      </c>
      <c r="AA387" s="60">
        <f>'Publication Table'!Y389/'Publication Table (%)'!AA$382</f>
        <v>0</v>
      </c>
      <c r="AB387" s="60">
        <f>'Publication Table'!Z389/'Publication Table (%)'!AB$382</f>
        <v>0</v>
      </c>
      <c r="AC387" s="60">
        <f>'Publication Table'!AA389/'Publication Table (%)'!AC$382</f>
        <v>0</v>
      </c>
    </row>
    <row r="388" spans="2:29" ht="15" customHeight="1">
      <c r="B388" s="132" t="str">
        <f t="shared" si="48"/>
        <v>Gilbert Bain Hospital</v>
      </c>
      <c r="C388" s="135" t="str">
        <f t="shared" si="56"/>
        <v>Gilbert Bain Hospital</v>
      </c>
      <c r="D388" s="165"/>
      <c r="E388" s="69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</row>
    <row r="389" spans="2:29" ht="15" customHeight="1">
      <c r="B389" s="132" t="str">
        <f t="shared" si="48"/>
        <v>NHS TaysideNHS Tayside</v>
      </c>
      <c r="C389" s="135" t="str">
        <f>E389</f>
        <v>NHS Tayside</v>
      </c>
      <c r="D389" s="165"/>
      <c r="E389" s="64" t="s">
        <v>98</v>
      </c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</row>
    <row r="390" spans="2:29" ht="15" customHeight="1">
      <c r="B390" s="132" t="str">
        <f t="shared" si="48"/>
        <v>NHS TaysideTotal Number of scheduled elective operations in theatre system</v>
      </c>
      <c r="C390" s="135" t="str">
        <f t="shared" ref="C390:C396" si="57">C389</f>
        <v>NHS Tayside</v>
      </c>
      <c r="D390" s="165"/>
      <c r="E390" s="58" t="s">
        <v>3</v>
      </c>
      <c r="F390" s="16">
        <f>'Publication Table'!D392</f>
        <v>2389</v>
      </c>
      <c r="G390" s="16">
        <f>'Publication Table'!E392</f>
        <v>2494</v>
      </c>
      <c r="H390" s="16">
        <f>'Publication Table'!F392</f>
        <v>2062</v>
      </c>
      <c r="I390" s="16">
        <f>'Publication Table'!G392</f>
        <v>2461</v>
      </c>
      <c r="J390" s="16">
        <f>'Publication Table'!H392</f>
        <v>2610</v>
      </c>
      <c r="K390" s="16">
        <f>'Publication Table'!I392</f>
        <v>2393</v>
      </c>
      <c r="L390" s="16">
        <f>'Publication Table'!J392</f>
        <v>2368</v>
      </c>
      <c r="M390" s="16">
        <f>'Publication Table'!K392</f>
        <v>2380</v>
      </c>
      <c r="N390" s="16">
        <f>'Publication Table'!L392</f>
        <v>2311</v>
      </c>
      <c r="O390" s="16">
        <f>'Publication Table'!M392</f>
        <v>2595</v>
      </c>
      <c r="P390" s="16">
        <f>'Publication Table'!N392</f>
        <v>2823</v>
      </c>
      <c r="Q390" s="16">
        <f>'Publication Table'!O392</f>
        <v>2197</v>
      </c>
      <c r="R390" s="16">
        <f>'Publication Table'!P392</f>
        <v>2395</v>
      </c>
      <c r="S390" s="16">
        <f>'Publication Table'!Q392</f>
        <v>2475</v>
      </c>
      <c r="T390" s="16">
        <f>'Publication Table'!R392</f>
        <v>1916</v>
      </c>
      <c r="U390" s="16">
        <f>'Publication Table'!S392</f>
        <v>2531</v>
      </c>
      <c r="V390" s="16">
        <f>'Publication Table'!T392</f>
        <v>2351</v>
      </c>
      <c r="W390" s="16">
        <f>'Publication Table'!U392</f>
        <v>2198</v>
      </c>
      <c r="X390" s="16">
        <f>'Publication Table'!V392</f>
        <v>2605</v>
      </c>
      <c r="Y390" s="16">
        <f>'Publication Table'!W392</f>
        <v>2156</v>
      </c>
      <c r="Z390" s="16">
        <f>'Publication Table'!X392</f>
        <v>2246</v>
      </c>
      <c r="AA390" s="16">
        <f>'Publication Table'!Y392</f>
        <v>2296</v>
      </c>
      <c r="AB390" s="16">
        <f>'Publication Table'!Z392</f>
        <v>2527</v>
      </c>
      <c r="AC390" s="16">
        <f>'Publication Table'!AA392</f>
        <v>1982</v>
      </c>
    </row>
    <row r="391" spans="2:29" ht="15" customHeight="1">
      <c r="B391" s="132" t="str">
        <f t="shared" si="48"/>
        <v>NHS TaysidePercent of total scheduled elective cancellations in theatre systems</v>
      </c>
      <c r="C391" s="135" t="str">
        <f t="shared" si="57"/>
        <v>NHS Tayside</v>
      </c>
      <c r="D391" s="165"/>
      <c r="E391" s="59" t="s">
        <v>117</v>
      </c>
      <c r="F391" s="88">
        <f>'Publication Table'!D393/'Publication Table (%)'!F$390</f>
        <v>0.11092507325240686</v>
      </c>
      <c r="G391" s="88">
        <f>'Publication Table'!E393/'Publication Table (%)'!G$390</f>
        <v>0.10144346431435446</v>
      </c>
      <c r="H391" s="88">
        <f>'Publication Table'!F393/'Publication Table (%)'!H$390</f>
        <v>9.5053346265761396E-2</v>
      </c>
      <c r="I391" s="88">
        <f>'Publication Table'!G393/'Publication Table (%)'!I$390</f>
        <v>0.10239739943112555</v>
      </c>
      <c r="J391" s="88">
        <f>'Publication Table'!H393/'Publication Table (%)'!J$390</f>
        <v>9.6934865900383138E-2</v>
      </c>
      <c r="K391" s="88">
        <f>'Publication Table'!I393/'Publication Table (%)'!K$390</f>
        <v>9.4024237358963647E-2</v>
      </c>
      <c r="L391" s="88">
        <f>'Publication Table'!J393/'Publication Table (%)'!L$390</f>
        <v>0.10346283783783784</v>
      </c>
      <c r="M391" s="88">
        <f>'Publication Table'!K393/'Publication Table (%)'!M$390</f>
        <v>0.11050420168067226</v>
      </c>
      <c r="N391" s="88">
        <f>'Publication Table'!L393/'Publication Table (%)'!N$390</f>
        <v>0.13067935958459542</v>
      </c>
      <c r="O391" s="88">
        <f>'Publication Table'!M393/'Publication Table (%)'!O$390</f>
        <v>0.1048169556840077</v>
      </c>
      <c r="P391" s="88">
        <f>'Publication Table'!N393/'Publication Table (%)'!P$390</f>
        <v>0.10804109103790294</v>
      </c>
      <c r="Q391" s="88">
        <f>'Publication Table'!O393/'Publication Table (%)'!Q$390</f>
        <v>0.11060537096040055</v>
      </c>
      <c r="R391" s="88">
        <f>'Publication Table'!P393/'Publication Table (%)'!R$390</f>
        <v>0.10730688935281837</v>
      </c>
      <c r="S391" s="88">
        <f>'Publication Table'!Q393/'Publication Table (%)'!S$390</f>
        <v>0.12</v>
      </c>
      <c r="T391" s="88">
        <f>'Publication Table'!R393/'Publication Table (%)'!T$390</f>
        <v>0.11116910229645094</v>
      </c>
      <c r="U391" s="88">
        <f>'Publication Table'!S393/'Publication Table (%)'!U$390</f>
        <v>0.10667720268668511</v>
      </c>
      <c r="V391" s="88">
        <f>'Publication Table'!T393/'Publication Table (%)'!V$390</f>
        <v>0.10633772862611654</v>
      </c>
      <c r="W391" s="88">
        <f>'Publication Table'!U393/'Publication Table (%)'!W$390</f>
        <v>0.10737033666969972</v>
      </c>
      <c r="X391" s="88">
        <f>'Publication Table'!V393/'Publication Table (%)'!X$390</f>
        <v>0.10019193857965451</v>
      </c>
      <c r="Y391" s="88">
        <f>'Publication Table'!W393/'Publication Table (%)'!Y$390</f>
        <v>0.10204081632653061</v>
      </c>
      <c r="Z391" s="88">
        <f>'Publication Table'!X393/'Publication Table (%)'!Z$390</f>
        <v>0.10863757791629564</v>
      </c>
      <c r="AA391" s="88">
        <f>'Publication Table'!Y393/'Publication Table (%)'!AA$390</f>
        <v>9.2334494773519168E-2</v>
      </c>
      <c r="AB391" s="88">
        <f>'Publication Table'!Z393/'Publication Table (%)'!AB$390</f>
        <v>9.4578551642263559E-2</v>
      </c>
      <c r="AC391" s="88">
        <f>'Publication Table'!AA393/'Publication Table (%)'!AC$390</f>
        <v>0.11200807265388496</v>
      </c>
    </row>
    <row r="392" spans="2:29" ht="15" customHeight="1">
      <c r="B392" s="132" t="str">
        <f t="shared" si="48"/>
        <v>NHS TaysideCancellation based on clinical reason by hospital %</v>
      </c>
      <c r="C392" s="135" t="str">
        <f t="shared" si="57"/>
        <v>NHS Tayside</v>
      </c>
      <c r="D392" s="165"/>
      <c r="E392" s="61" t="s">
        <v>118</v>
      </c>
      <c r="F392" s="88">
        <f>'Publication Table'!D394/'Publication Table (%)'!F$390</f>
        <v>4.4788614483047301E-2</v>
      </c>
      <c r="G392" s="88">
        <f>'Publication Table'!E394/'Publication Table (%)'!G$390</f>
        <v>3.3680834001603849E-2</v>
      </c>
      <c r="H392" s="88">
        <f>'Publication Table'!F394/'Publication Table (%)'!H$390</f>
        <v>3.6372453928225024E-2</v>
      </c>
      <c r="I392" s="88">
        <f>'Publication Table'!G394/'Publication Table (%)'!I$390</f>
        <v>3.6164160910199104E-2</v>
      </c>
      <c r="J392" s="88">
        <f>'Publication Table'!H394/'Publication Table (%)'!J$390</f>
        <v>3.3716475095785438E-2</v>
      </c>
      <c r="K392" s="88">
        <f>'Publication Table'!I394/'Publication Table (%)'!K$390</f>
        <v>3.7191809444212284E-2</v>
      </c>
      <c r="L392" s="88">
        <f>'Publication Table'!J394/'Publication Table (%)'!L$390</f>
        <v>4.2652027027027029E-2</v>
      </c>
      <c r="M392" s="88">
        <f>'Publication Table'!K394/'Publication Table (%)'!M$390</f>
        <v>3.319327731092437E-2</v>
      </c>
      <c r="N392" s="88">
        <f>'Publication Table'!L394/'Publication Table (%)'!N$390</f>
        <v>3.4617048896581563E-2</v>
      </c>
      <c r="O392" s="88">
        <f>'Publication Table'!M394/'Publication Table (%)'!O$390</f>
        <v>3.0057803468208091E-2</v>
      </c>
      <c r="P392" s="88">
        <f>'Publication Table'!N394/'Publication Table (%)'!P$390</f>
        <v>3.8965639390719092E-2</v>
      </c>
      <c r="Q392" s="88">
        <f>'Publication Table'!O394/'Publication Table (%)'!Q$390</f>
        <v>3.5958124715521164E-2</v>
      </c>
      <c r="R392" s="88">
        <f>'Publication Table'!P394/'Publication Table (%)'!R$390</f>
        <v>3.6325678496868477E-2</v>
      </c>
      <c r="S392" s="88">
        <f>'Publication Table'!Q394/'Publication Table (%)'!S$390</f>
        <v>4.202020202020202E-2</v>
      </c>
      <c r="T392" s="88">
        <f>'Publication Table'!R394/'Publication Table (%)'!T$390</f>
        <v>3.3402922755741124E-2</v>
      </c>
      <c r="U392" s="88">
        <f>'Publication Table'!S394/'Publication Table (%)'!U$390</f>
        <v>3.7929672066376929E-2</v>
      </c>
      <c r="V392" s="88">
        <f>'Publication Table'!T394/'Publication Table (%)'!V$390</f>
        <v>3.01999149298171E-2</v>
      </c>
      <c r="W392" s="88">
        <f>'Publication Table'!U394/'Publication Table (%)'!W$390</f>
        <v>3.1392174704276618E-2</v>
      </c>
      <c r="X392" s="88">
        <f>'Publication Table'!V394/'Publication Table (%)'!X$390</f>
        <v>3.2245681381957776E-2</v>
      </c>
      <c r="Y392" s="88">
        <f>'Publication Table'!W394/'Publication Table (%)'!Y$390</f>
        <v>3.6641929499072357E-2</v>
      </c>
      <c r="Z392" s="88">
        <f>'Publication Table'!X394/'Publication Table (%)'!Z$390</f>
        <v>3.561887800534283E-2</v>
      </c>
      <c r="AA392" s="88">
        <f>'Publication Table'!Y394/'Publication Table (%)'!AA$390</f>
        <v>3.6149825783972127E-2</v>
      </c>
      <c r="AB392" s="88">
        <f>'Publication Table'!Z394/'Publication Table (%)'!AB$390</f>
        <v>3.5615354174910963E-2</v>
      </c>
      <c r="AC392" s="88">
        <f>'Publication Table'!AA394/'Publication Table (%)'!AC$390</f>
        <v>3.1281533804238142E-2</v>
      </c>
    </row>
    <row r="393" spans="2:29" ht="15" customHeight="1">
      <c r="B393" s="132" t="str">
        <f t="shared" ref="B393:B450" si="58">CONCATENATE(C393,E393)</f>
        <v>NHS TaysideCancellation based on capacity or non-clinical reason by hospital %</v>
      </c>
      <c r="C393" s="135" t="str">
        <f t="shared" si="57"/>
        <v>NHS Tayside</v>
      </c>
      <c r="D393" s="165"/>
      <c r="E393" s="61" t="s">
        <v>119</v>
      </c>
      <c r="F393" s="88">
        <f>'Publication Table'!D395/'Publication Table (%)'!F$390</f>
        <v>2.7626622017580579E-2</v>
      </c>
      <c r="G393" s="88">
        <f>'Publication Table'!E395/'Publication Table (%)'!G$390</f>
        <v>2.2453889334402566E-2</v>
      </c>
      <c r="H393" s="88">
        <f>'Publication Table'!F395/'Publication Table (%)'!H$390</f>
        <v>2.7643064985451018E-2</v>
      </c>
      <c r="I393" s="88">
        <f>'Publication Table'!G395/'Publication Table (%)'!I$390</f>
        <v>2.7631044290938642E-2</v>
      </c>
      <c r="J393" s="88">
        <f>'Publication Table'!H395/'Publication Table (%)'!J$390</f>
        <v>2.8352490421455937E-2</v>
      </c>
      <c r="K393" s="88">
        <f>'Publication Table'!I395/'Publication Table (%)'!K$390</f>
        <v>2.0894274968658588E-2</v>
      </c>
      <c r="L393" s="88">
        <f>'Publication Table'!J395/'Publication Table (%)'!L$390</f>
        <v>2.8293918918918918E-2</v>
      </c>
      <c r="M393" s="88">
        <f>'Publication Table'!K395/'Publication Table (%)'!M$390</f>
        <v>3.6554621848739498E-2</v>
      </c>
      <c r="N393" s="88">
        <f>'Publication Table'!L395/'Publication Table (%)'!N$390</f>
        <v>5.4521852012115971E-2</v>
      </c>
      <c r="O393" s="88">
        <f>'Publication Table'!M395/'Publication Table (%)'!O$390</f>
        <v>3.8150289017341042E-2</v>
      </c>
      <c r="P393" s="88">
        <f>'Publication Table'!N395/'Publication Table (%)'!P$390</f>
        <v>3.5069075451647183E-2</v>
      </c>
      <c r="Q393" s="88">
        <f>'Publication Table'!O395/'Publication Table (%)'!Q$390</f>
        <v>3.3682294037323625E-2</v>
      </c>
      <c r="R393" s="88">
        <f>'Publication Table'!P395/'Publication Table (%)'!R$390</f>
        <v>3.1732776617954074E-2</v>
      </c>
      <c r="S393" s="88">
        <f>'Publication Table'!Q395/'Publication Table (%)'!S$390</f>
        <v>2.8282828282828285E-2</v>
      </c>
      <c r="T393" s="88">
        <f>'Publication Table'!R395/'Publication Table (%)'!T$390</f>
        <v>3.60125260960334E-2</v>
      </c>
      <c r="U393" s="88">
        <f>'Publication Table'!S395/'Publication Table (%)'!U$390</f>
        <v>2.3706045041485577E-2</v>
      </c>
      <c r="V393" s="88">
        <f>'Publication Table'!T395/'Publication Table (%)'!V$390</f>
        <v>2.552105487026797E-2</v>
      </c>
      <c r="W393" s="88">
        <f>'Publication Table'!U395/'Publication Table (%)'!W$390</f>
        <v>3.2302092811646949E-2</v>
      </c>
      <c r="X393" s="88">
        <f>'Publication Table'!V395/'Publication Table (%)'!X$390</f>
        <v>2.6871401151631478E-2</v>
      </c>
      <c r="Y393" s="88">
        <f>'Publication Table'!W395/'Publication Table (%)'!Y$390</f>
        <v>2.2727272727272728E-2</v>
      </c>
      <c r="Z393" s="88">
        <f>'Publication Table'!X395/'Publication Table (%)'!Z$390</f>
        <v>3.6954585930543189E-2</v>
      </c>
      <c r="AA393" s="88">
        <f>'Publication Table'!Y395/'Publication Table (%)'!AA$390</f>
        <v>3.0923344947735191E-2</v>
      </c>
      <c r="AB393" s="88">
        <f>'Publication Table'!Z395/'Publication Table (%)'!AB$390</f>
        <v>2.6909378709932725E-2</v>
      </c>
      <c r="AC393" s="88">
        <f>'Publication Table'!AA395/'Publication Table (%)'!AC$390</f>
        <v>4.0867810292633706E-2</v>
      </c>
    </row>
    <row r="394" spans="2:29" ht="15" customHeight="1">
      <c r="B394" s="132" t="str">
        <f t="shared" si="58"/>
        <v>NHS TaysideCancelled by Patient %</v>
      </c>
      <c r="C394" s="135" t="str">
        <f t="shared" si="57"/>
        <v>NHS Tayside</v>
      </c>
      <c r="D394" s="165"/>
      <c r="E394" s="61" t="s">
        <v>120</v>
      </c>
      <c r="F394" s="88">
        <f>'Publication Table'!D396/'Publication Table (%)'!F$390</f>
        <v>3.3486814566764334E-2</v>
      </c>
      <c r="G394" s="88">
        <f>'Publication Table'!E396/'Publication Table (%)'!G$390</f>
        <v>3.8091419406575781E-2</v>
      </c>
      <c r="H394" s="88">
        <f>'Publication Table'!F396/'Publication Table (%)'!H$390</f>
        <v>2.667313288069835E-2</v>
      </c>
      <c r="I394" s="88">
        <f>'Publication Table'!G396/'Publication Table (%)'!I$390</f>
        <v>3.0069077610727347E-2</v>
      </c>
      <c r="J394" s="88">
        <f>'Publication Table'!H396/'Publication Table (%)'!J$390</f>
        <v>2.7203065134099615E-2</v>
      </c>
      <c r="K394" s="88">
        <f>'Publication Table'!I396/'Publication Table (%)'!K$390</f>
        <v>3.0087755954868366E-2</v>
      </c>
      <c r="L394" s="88">
        <f>'Publication Table'!J396/'Publication Table (%)'!L$390</f>
        <v>2.9138513513513514E-2</v>
      </c>
      <c r="M394" s="88">
        <f>'Publication Table'!K396/'Publication Table (%)'!M$390</f>
        <v>3.4873949579831934E-2</v>
      </c>
      <c r="N394" s="88">
        <f>'Publication Table'!L396/'Publication Table (%)'!N$390</f>
        <v>3.3318909562959756E-2</v>
      </c>
      <c r="O394" s="88">
        <f>'Publication Table'!M396/'Publication Table (%)'!O$390</f>
        <v>3.044315992292871E-2</v>
      </c>
      <c r="P394" s="88">
        <f>'Publication Table'!N396/'Publication Table (%)'!P$390</f>
        <v>2.975557917109458E-2</v>
      </c>
      <c r="Q394" s="88">
        <f>'Publication Table'!O396/'Publication Table (%)'!Q$390</f>
        <v>3.4592626308602638E-2</v>
      </c>
      <c r="R394" s="88">
        <f>'Publication Table'!P396/'Publication Table (%)'!R$390</f>
        <v>3.5490605427974949E-2</v>
      </c>
      <c r="S394" s="88">
        <f>'Publication Table'!Q396/'Publication Table (%)'!S$390</f>
        <v>4.363636363636364E-2</v>
      </c>
      <c r="T394" s="88">
        <f>'Publication Table'!R396/'Publication Table (%)'!T$390</f>
        <v>3.5490605427974949E-2</v>
      </c>
      <c r="U394" s="88">
        <f>'Publication Table'!S396/'Publication Table (%)'!U$390</f>
        <v>3.9114974318451207E-2</v>
      </c>
      <c r="V394" s="88">
        <f>'Publication Table'!T396/'Publication Table (%)'!V$390</f>
        <v>4.6363249680986811E-2</v>
      </c>
      <c r="W394" s="88">
        <f>'Publication Table'!U396/'Publication Table (%)'!W$390</f>
        <v>3.7306642402183801E-2</v>
      </c>
      <c r="X394" s="88">
        <f>'Publication Table'!V396/'Publication Table (%)'!X$390</f>
        <v>3.3781190019193857E-2</v>
      </c>
      <c r="Y394" s="88">
        <f>'Publication Table'!W396/'Publication Table (%)'!Y$390</f>
        <v>3.3395176252319109E-2</v>
      </c>
      <c r="Z394" s="88">
        <f>'Publication Table'!X396/'Publication Table (%)'!Z$390</f>
        <v>3.0276046304541407E-2</v>
      </c>
      <c r="AA394" s="88">
        <f>'Publication Table'!Y396/'Publication Table (%)'!AA$390</f>
        <v>2.0905923344947737E-2</v>
      </c>
      <c r="AB394" s="88">
        <f>'Publication Table'!Z396/'Publication Table (%)'!AB$390</f>
        <v>2.8492283339928769E-2</v>
      </c>
      <c r="AC394" s="88">
        <f>'Publication Table'!AA396/'Publication Table (%)'!AC$390</f>
        <v>3.5317860746720484E-2</v>
      </c>
    </row>
    <row r="395" spans="2:29" ht="15" customHeight="1">
      <c r="B395" s="132" t="str">
        <f t="shared" si="58"/>
        <v>NHS TaysideOther reason %</v>
      </c>
      <c r="C395" s="135" t="str">
        <f t="shared" si="57"/>
        <v>NHS Tayside</v>
      </c>
      <c r="D395" s="165"/>
      <c r="E395" s="61" t="s">
        <v>121</v>
      </c>
      <c r="F395" s="88">
        <f>'Publication Table'!D397/'Publication Table (%)'!F$390</f>
        <v>5.0230221850146506E-3</v>
      </c>
      <c r="G395" s="88">
        <f>'Publication Table'!E397/'Publication Table (%)'!G$390</f>
        <v>7.2173215717722533E-3</v>
      </c>
      <c r="H395" s="88">
        <f>'Publication Table'!F397/'Publication Table (%)'!H$390</f>
        <v>4.3646944713870029E-3</v>
      </c>
      <c r="I395" s="88">
        <f>'Publication Table'!G397/'Publication Table (%)'!I$390</f>
        <v>8.5331166192604627E-3</v>
      </c>
      <c r="J395" s="88">
        <f>'Publication Table'!H397/'Publication Table (%)'!J$390</f>
        <v>7.6628352490421452E-3</v>
      </c>
      <c r="K395" s="88">
        <f>'Publication Table'!I397/'Publication Table (%)'!K$390</f>
        <v>5.8503969912244045E-3</v>
      </c>
      <c r="L395" s="88">
        <f>'Publication Table'!J397/'Publication Table (%)'!L$390</f>
        <v>3.3783783783783786E-3</v>
      </c>
      <c r="M395" s="88">
        <f>'Publication Table'!K397/'Publication Table (%)'!M$390</f>
        <v>5.8823529411764705E-3</v>
      </c>
      <c r="N395" s="88">
        <f>'Publication Table'!L397/'Publication Table (%)'!N$390</f>
        <v>8.2215491129381223E-3</v>
      </c>
      <c r="O395" s="88">
        <f>'Publication Table'!M397/'Publication Table (%)'!O$390</f>
        <v>6.1657032755298652E-3</v>
      </c>
      <c r="P395" s="88">
        <f>'Publication Table'!N397/'Publication Table (%)'!P$390</f>
        <v>4.2507970244420826E-3</v>
      </c>
      <c r="Q395" s="88">
        <f>'Publication Table'!O397/'Publication Table (%)'!Q$390</f>
        <v>6.3723258989531175E-3</v>
      </c>
      <c r="R395" s="88">
        <f>'Publication Table'!P397/'Publication Table (%)'!R$390</f>
        <v>3.7578288100208767E-3</v>
      </c>
      <c r="S395" s="88">
        <f>'Publication Table'!Q397/'Publication Table (%)'!S$390</f>
        <v>6.0606060606060606E-3</v>
      </c>
      <c r="T395" s="88">
        <f>'Publication Table'!R397/'Publication Table (%)'!T$390</f>
        <v>6.2630480167014616E-3</v>
      </c>
      <c r="U395" s="88">
        <f>'Publication Table'!S397/'Publication Table (%)'!U$390</f>
        <v>5.9265112603713943E-3</v>
      </c>
      <c r="V395" s="88">
        <f>'Publication Table'!T397/'Publication Table (%)'!V$390</f>
        <v>4.253509145044662E-3</v>
      </c>
      <c r="W395" s="88">
        <f>'Publication Table'!U397/'Publication Table (%)'!W$390</f>
        <v>6.369426751592357E-3</v>
      </c>
      <c r="X395" s="88">
        <f>'Publication Table'!V397/'Publication Table (%)'!X$390</f>
        <v>7.2936660268714008E-3</v>
      </c>
      <c r="Y395" s="88">
        <f>'Publication Table'!W397/'Publication Table (%)'!Y$390</f>
        <v>9.2764378478664197E-3</v>
      </c>
      <c r="Z395" s="88">
        <f>'Publication Table'!X397/'Publication Table (%)'!Z$390</f>
        <v>5.7880676758682104E-3</v>
      </c>
      <c r="AA395" s="88">
        <f>'Publication Table'!Y397/'Publication Table (%)'!AA$390</f>
        <v>4.3554006968641113E-3</v>
      </c>
      <c r="AB395" s="88">
        <f>'Publication Table'!Z397/'Publication Table (%)'!AB$390</f>
        <v>3.5615354174910962E-3</v>
      </c>
      <c r="AC395" s="88">
        <f>'Publication Table'!AA397/'Publication Table (%)'!AC$390</f>
        <v>4.5408678102926339E-3</v>
      </c>
    </row>
    <row r="396" spans="2:29" ht="15" customHeight="1" collapsed="1">
      <c r="B396" s="132" t="str">
        <f t="shared" si="58"/>
        <v>NHS TaysideHospital Level</v>
      </c>
      <c r="C396" s="135" t="str">
        <f t="shared" si="57"/>
        <v>NHS Tayside</v>
      </c>
      <c r="D396" s="165"/>
      <c r="E396" s="66" t="s">
        <v>10</v>
      </c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</row>
    <row r="397" spans="2:29" ht="15" hidden="1" customHeight="1" outlineLevel="1" collapsed="1">
      <c r="B397" s="132" t="str">
        <f t="shared" si="58"/>
        <v>Ninewells HospitalNinewells Hospital</v>
      </c>
      <c r="C397" s="135" t="str">
        <f>E397</f>
        <v>Ninewells Hospital</v>
      </c>
      <c r="D397" s="165" t="s">
        <v>99</v>
      </c>
      <c r="E397" s="65" t="s">
        <v>100</v>
      </c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</row>
    <row r="398" spans="2:29" ht="15" hidden="1" customHeight="1" outlineLevel="2">
      <c r="B398" s="132" t="str">
        <f t="shared" si="58"/>
        <v>Ninewells HospitalTotal Number of scheduled elective operations in theatre system</v>
      </c>
      <c r="C398" s="135" t="str">
        <f t="shared" ref="C398:C403" si="59">C397</f>
        <v>Ninewells Hospital</v>
      </c>
      <c r="D398" s="165"/>
      <c r="E398" s="58" t="s">
        <v>3</v>
      </c>
      <c r="F398" s="29">
        <f>'Publication Table'!D400</f>
        <v>1439</v>
      </c>
      <c r="G398" s="29">
        <f>'Publication Table'!E400</f>
        <v>1534</v>
      </c>
      <c r="H398" s="29">
        <f>'Publication Table'!F400</f>
        <v>1417</v>
      </c>
      <c r="I398" s="29">
        <f>'Publication Table'!G400</f>
        <v>1558</v>
      </c>
      <c r="J398" s="154">
        <f>'Publication Table'!H400</f>
        <v>1613</v>
      </c>
      <c r="K398" s="29">
        <f>'Publication Table'!I400</f>
        <v>1497</v>
      </c>
      <c r="L398" s="29">
        <f>'Publication Table'!J400</f>
        <v>1479</v>
      </c>
      <c r="M398" s="29">
        <f>'Publication Table'!K400</f>
        <v>1469</v>
      </c>
      <c r="N398" s="29">
        <f>'Publication Table'!L400</f>
        <v>1446</v>
      </c>
      <c r="O398" s="29">
        <f>'Publication Table'!M400</f>
        <v>1584</v>
      </c>
      <c r="P398" s="29">
        <f>'Publication Table'!N400</f>
        <v>1732</v>
      </c>
      <c r="Q398" s="29">
        <f>'Publication Table'!O400</f>
        <v>1383</v>
      </c>
      <c r="R398" s="29">
        <f>'Publication Table'!P400</f>
        <v>1525</v>
      </c>
      <c r="S398" s="29">
        <f>'Publication Table'!Q400</f>
        <v>1553</v>
      </c>
      <c r="T398" s="29">
        <f>'Publication Table'!R400</f>
        <v>1154</v>
      </c>
      <c r="U398" s="29">
        <f>'Publication Table'!S400</f>
        <v>1538</v>
      </c>
      <c r="V398" s="29">
        <f>'Publication Table'!T400</f>
        <v>1552</v>
      </c>
      <c r="W398" s="29">
        <f>'Publication Table'!U400</f>
        <v>1427</v>
      </c>
      <c r="X398" s="29">
        <f>'Publication Table'!V400</f>
        <v>1693</v>
      </c>
      <c r="Y398" s="29">
        <f>'Publication Table'!W400</f>
        <v>1396</v>
      </c>
      <c r="Z398" s="29">
        <f>'Publication Table'!X400</f>
        <v>1374</v>
      </c>
      <c r="AA398" s="29">
        <f>'Publication Table'!Y400</f>
        <v>1461</v>
      </c>
      <c r="AB398" s="29">
        <f>'Publication Table'!Z400</f>
        <v>1677</v>
      </c>
      <c r="AC398" s="29">
        <f>'Publication Table'!AA400</f>
        <v>1269</v>
      </c>
    </row>
    <row r="399" spans="2:29" ht="15" hidden="1" customHeight="1" outlineLevel="2">
      <c r="B399" s="132" t="str">
        <f t="shared" si="58"/>
        <v>Ninewells HospitalPercent of total scheduled elective cancellations in theatre systems</v>
      </c>
      <c r="C399" s="135" t="str">
        <f t="shared" si="59"/>
        <v>Ninewells Hospital</v>
      </c>
      <c r="D399" s="165"/>
      <c r="E399" s="59" t="s">
        <v>117</v>
      </c>
      <c r="F399" s="60">
        <f>'Publication Table'!D401/'Publication Table (%)'!F$398</f>
        <v>0.12161223071577484</v>
      </c>
      <c r="G399" s="60">
        <f>'Publication Table'!E401/'Publication Table (%)'!G$398</f>
        <v>0.10951760104302477</v>
      </c>
      <c r="H399" s="60">
        <f>'Publication Table'!F401/'Publication Table (%)'!H$398</f>
        <v>0.10515172900494002</v>
      </c>
      <c r="I399" s="60">
        <f>'Publication Table'!G401/'Publication Table (%)'!I$398</f>
        <v>0.10269576379974327</v>
      </c>
      <c r="J399" s="155">
        <f>'Publication Table'!H401/'Publication Table (%)'!J$398</f>
        <v>9.1134531928084309E-2</v>
      </c>
      <c r="K399" s="60">
        <f>'Publication Table'!I401/'Publication Table (%)'!K$398</f>
        <v>8.8844355377421511E-2</v>
      </c>
      <c r="L399" s="60">
        <f>'Publication Table'!J401/'Publication Table (%)'!L$398</f>
        <v>0.10615280594996619</v>
      </c>
      <c r="M399" s="60">
        <f>'Publication Table'!K401/'Publication Table (%)'!M$398</f>
        <v>0.10415248468345814</v>
      </c>
      <c r="N399" s="60">
        <f>'Publication Table'!L401/'Publication Table (%)'!N$398</f>
        <v>0.13485477178423236</v>
      </c>
      <c r="O399" s="60">
        <f>'Publication Table'!M401/'Publication Table (%)'!O$398</f>
        <v>0.11174242424242424</v>
      </c>
      <c r="P399" s="60">
        <f>'Publication Table'!N401/'Publication Table (%)'!P$398</f>
        <v>0.11662817551963048</v>
      </c>
      <c r="Q399" s="60">
        <f>'Publication Table'!O401/'Publication Table (%)'!Q$398</f>
        <v>0.12002892263195951</v>
      </c>
      <c r="R399" s="60">
        <f>'Publication Table'!P401/'Publication Table (%)'!R$398</f>
        <v>0.10950819672131147</v>
      </c>
      <c r="S399" s="60">
        <f>'Publication Table'!Q401/'Publication Table (%)'!S$398</f>
        <v>0.12685125563425628</v>
      </c>
      <c r="T399" s="60">
        <f>'Publication Table'!R401/'Publication Table (%)'!T$398</f>
        <v>0.13084922010398614</v>
      </c>
      <c r="U399" s="60">
        <f>'Publication Table'!S401/'Publication Table (%)'!U$398</f>
        <v>0.10078023407022106</v>
      </c>
      <c r="V399" s="60">
        <f>'Publication Table'!T401/'Publication Table (%)'!V$398</f>
        <v>0.10180412371134021</v>
      </c>
      <c r="W399" s="60">
        <f>'Publication Table'!U401/'Publication Table (%)'!W$398</f>
        <v>9.6005606166783455E-2</v>
      </c>
      <c r="X399" s="60">
        <f>'Publication Table'!V401/'Publication Table (%)'!X$398</f>
        <v>0.10691080921441229</v>
      </c>
      <c r="Y399" s="60">
        <f>'Publication Table'!W401/'Publication Table (%)'!Y$398</f>
        <v>0.10028653295128939</v>
      </c>
      <c r="Z399" s="60">
        <f>'Publication Table'!X401/'Publication Table (%)'!Z$398</f>
        <v>0.1222707423580786</v>
      </c>
      <c r="AA399" s="60">
        <f>'Publication Table'!Y401/'Publication Table (%)'!AA$398</f>
        <v>8.5557837097878162E-2</v>
      </c>
      <c r="AB399" s="60">
        <f>'Publication Table'!Z401/'Publication Table (%)'!AB$398</f>
        <v>0.10435301132975551</v>
      </c>
      <c r="AC399" s="60">
        <f>'Publication Table'!AA401/'Publication Table (%)'!AC$398</f>
        <v>0.11268715524034673</v>
      </c>
    </row>
    <row r="400" spans="2:29" ht="15" hidden="1" customHeight="1" outlineLevel="2">
      <c r="B400" s="132" t="str">
        <f t="shared" si="58"/>
        <v>Ninewells HospitalCancellation based on clinical reason by hospital %</v>
      </c>
      <c r="C400" s="135" t="str">
        <f t="shared" si="59"/>
        <v>Ninewells Hospital</v>
      </c>
      <c r="D400" s="165"/>
      <c r="E400" s="61" t="s">
        <v>118</v>
      </c>
      <c r="F400" s="60">
        <f>'Publication Table'!D402/'Publication Table (%)'!F$398</f>
        <v>5.0034746351633082E-2</v>
      </c>
      <c r="G400" s="60">
        <f>'Publication Table'!E402/'Publication Table (%)'!G$398</f>
        <v>3.7157757496740544E-2</v>
      </c>
      <c r="H400" s="60">
        <f>'Publication Table'!F402/'Publication Table (%)'!H$398</f>
        <v>3.8108680310515175E-2</v>
      </c>
      <c r="I400" s="60">
        <f>'Publication Table'!G402/'Publication Table (%)'!I$398</f>
        <v>3.5301668806161743E-2</v>
      </c>
      <c r="J400" s="155">
        <f>'Publication Table'!H402/'Publication Table (%)'!J$398</f>
        <v>2.9138251704897707E-2</v>
      </c>
      <c r="K400" s="60">
        <f>'Publication Table'!I402/'Publication Table (%)'!K$398</f>
        <v>3.3400133600534405E-2</v>
      </c>
      <c r="L400" s="60">
        <f>'Publication Table'!J402/'Publication Table (%)'!L$398</f>
        <v>4.4624746450304259E-2</v>
      </c>
      <c r="M400" s="60">
        <f>'Publication Table'!K402/'Publication Table (%)'!M$398</f>
        <v>3.1313818924438394E-2</v>
      </c>
      <c r="N400" s="60">
        <f>'Publication Table'!L402/'Publication Table (%)'!N$398</f>
        <v>2.7662517289073305E-2</v>
      </c>
      <c r="O400" s="60">
        <f>'Publication Table'!M402/'Publication Table (%)'!O$398</f>
        <v>3.1565656565656568E-2</v>
      </c>
      <c r="P400" s="60">
        <f>'Publication Table'!N402/'Publication Table (%)'!P$398</f>
        <v>4.2725173210161664E-2</v>
      </c>
      <c r="Q400" s="60">
        <f>'Publication Table'!O402/'Publication Table (%)'!Q$398</f>
        <v>3.6153289949385395E-2</v>
      </c>
      <c r="R400" s="60">
        <f>'Publication Table'!P402/'Publication Table (%)'!R$398</f>
        <v>4.1311475409836068E-2</v>
      </c>
      <c r="S400" s="60">
        <f>'Publication Table'!Q402/'Publication Table (%)'!S$398</f>
        <v>4.12105602060528E-2</v>
      </c>
      <c r="T400" s="60">
        <f>'Publication Table'!R402/'Publication Table (%)'!T$398</f>
        <v>3.8994800693240898E-2</v>
      </c>
      <c r="U400" s="60">
        <f>'Publication Table'!S402/'Publication Table (%)'!U$398</f>
        <v>3.6410923276983094E-2</v>
      </c>
      <c r="V400" s="60">
        <f>'Publication Table'!T402/'Publication Table (%)'!V$398</f>
        <v>2.7706185567010308E-2</v>
      </c>
      <c r="W400" s="60">
        <f>'Publication Table'!U402/'Publication Table (%)'!W$398</f>
        <v>2.9432375613174491E-2</v>
      </c>
      <c r="X400" s="60">
        <f>'Publication Table'!V402/'Publication Table (%)'!X$398</f>
        <v>3.662138216184288E-2</v>
      </c>
      <c r="Y400" s="60">
        <f>'Publication Table'!W402/'Publication Table (%)'!Y$398</f>
        <v>3.4383954154727794E-2</v>
      </c>
      <c r="Z400" s="60">
        <f>'Publication Table'!X402/'Publication Table (%)'!Z$398</f>
        <v>4.0756914119359534E-2</v>
      </c>
      <c r="AA400" s="60">
        <f>'Publication Table'!Y402/'Publication Table (%)'!AA$398</f>
        <v>3.969883641341547E-2</v>
      </c>
      <c r="AB400" s="60">
        <f>'Publication Table'!Z402/'Publication Table (%)'!AB$398</f>
        <v>3.697078115682767E-2</v>
      </c>
      <c r="AC400" s="60">
        <f>'Publication Table'!AA402/'Publication Table (%)'!AC$398</f>
        <v>2.8368794326241134E-2</v>
      </c>
    </row>
    <row r="401" spans="2:29" ht="15" hidden="1" customHeight="1" outlineLevel="2">
      <c r="B401" s="132" t="str">
        <f t="shared" si="58"/>
        <v>Ninewells HospitalCancellation based on capacity or non-clinical reason by hospital %</v>
      </c>
      <c r="C401" s="135" t="str">
        <f t="shared" si="59"/>
        <v>Ninewells Hospital</v>
      </c>
      <c r="D401" s="165"/>
      <c r="E401" s="61" t="s">
        <v>119</v>
      </c>
      <c r="F401" s="60">
        <f>'Publication Table'!D403/'Publication Table (%)'!F$398</f>
        <v>3.6136205698401667E-2</v>
      </c>
      <c r="G401" s="60">
        <f>'Publication Table'!E403/'Publication Table (%)'!G$398</f>
        <v>2.4771838331160364E-2</v>
      </c>
      <c r="H401" s="60">
        <f>'Publication Table'!F403/'Publication Table (%)'!H$398</f>
        <v>3.669724770642202E-2</v>
      </c>
      <c r="I401" s="60">
        <f>'Publication Table'!G403/'Publication Table (%)'!I$398</f>
        <v>3.0166880616174584E-2</v>
      </c>
      <c r="J401" s="155">
        <f>'Publication Table'!H403/'Publication Table (%)'!J$398</f>
        <v>2.6658400495970243E-2</v>
      </c>
      <c r="K401" s="60">
        <f>'Publication Table'!I403/'Publication Table (%)'!K$398</f>
        <v>2.5384101536406144E-2</v>
      </c>
      <c r="L401" s="60">
        <f>'Publication Table'!J403/'Publication Table (%)'!L$398</f>
        <v>2.9749830966869506E-2</v>
      </c>
      <c r="M401" s="60">
        <f>'Publication Table'!K403/'Publication Table (%)'!M$398</f>
        <v>2.9952348536419333E-2</v>
      </c>
      <c r="N401" s="60">
        <f>'Publication Table'!L403/'Publication Table (%)'!N$398</f>
        <v>6.7081604426002764E-2</v>
      </c>
      <c r="O401" s="60">
        <f>'Publication Table'!M403/'Publication Table (%)'!O$398</f>
        <v>4.671717171717172E-2</v>
      </c>
      <c r="P401" s="60">
        <f>'Publication Table'!N403/'Publication Table (%)'!P$398</f>
        <v>4.0415704387990761E-2</v>
      </c>
      <c r="Q401" s="60">
        <f>'Publication Table'!O403/'Publication Table (%)'!Q$398</f>
        <v>4.1214750542299353E-2</v>
      </c>
      <c r="R401" s="60">
        <f>'Publication Table'!P403/'Publication Table (%)'!R$398</f>
        <v>3.6065573770491806E-2</v>
      </c>
      <c r="S401" s="60">
        <f>'Publication Table'!Q403/'Publication Table (%)'!S$398</f>
        <v>3.2195750160978753E-2</v>
      </c>
      <c r="T401" s="60">
        <f>'Publication Table'!R403/'Publication Table (%)'!T$398</f>
        <v>5.2859618717504331E-2</v>
      </c>
      <c r="U401" s="60">
        <f>'Publication Table'!S403/'Publication Table (%)'!U$398</f>
        <v>2.47074122236671E-2</v>
      </c>
      <c r="V401" s="60">
        <f>'Publication Table'!T403/'Publication Table (%)'!V$398</f>
        <v>3.0927835051546393E-2</v>
      </c>
      <c r="W401" s="60">
        <f>'Publication Table'!U403/'Publication Table (%)'!W$398</f>
        <v>2.8731604765241767E-2</v>
      </c>
      <c r="X401" s="60">
        <f>'Publication Table'!V403/'Publication Table (%)'!X$398</f>
        <v>3.0124040165386886E-2</v>
      </c>
      <c r="Y401" s="60">
        <f>'Publication Table'!W403/'Publication Table (%)'!Y$398</f>
        <v>2.9369627507163324E-2</v>
      </c>
      <c r="Z401" s="60">
        <f>'Publication Table'!X403/'Publication Table (%)'!Z$398</f>
        <v>5.1673944687045122E-2</v>
      </c>
      <c r="AA401" s="60">
        <f>'Publication Table'!Y403/'Publication Table (%)'!AA$398</f>
        <v>2.5325119780971937E-2</v>
      </c>
      <c r="AB401" s="60">
        <f>'Publication Table'!Z403/'Publication Table (%)'!AB$398</f>
        <v>3.697078115682767E-2</v>
      </c>
      <c r="AC401" s="60">
        <f>'Publication Table'!AA403/'Publication Table (%)'!AC$398</f>
        <v>5.0433412135539799E-2</v>
      </c>
    </row>
    <row r="402" spans="2:29" ht="15" hidden="1" customHeight="1" outlineLevel="2">
      <c r="B402" s="132" t="str">
        <f t="shared" si="58"/>
        <v>Ninewells HospitalCancelled by Patient %</v>
      </c>
      <c r="C402" s="135" t="str">
        <f t="shared" si="59"/>
        <v>Ninewells Hospital</v>
      </c>
      <c r="D402" s="165"/>
      <c r="E402" s="61" t="s">
        <v>120</v>
      </c>
      <c r="F402" s="60">
        <f>'Publication Table'!D404/'Publication Table (%)'!F$398</f>
        <v>2.7797081306462822E-2</v>
      </c>
      <c r="G402" s="60">
        <f>'Publication Table'!E404/'Publication Table (%)'!G$398</f>
        <v>3.7809647979139507E-2</v>
      </c>
      <c r="H402" s="60">
        <f>'Publication Table'!F404/'Publication Table (%)'!H$398</f>
        <v>2.5405786873676783E-2</v>
      </c>
      <c r="I402" s="60">
        <f>'Publication Table'!G404/'Publication Table (%)'!I$398</f>
        <v>2.6957637997432605E-2</v>
      </c>
      <c r="J402" s="155">
        <f>'Publication Table'!H404/'Publication Table (%)'!J$398</f>
        <v>2.4178549287042779E-2</v>
      </c>
      <c r="K402" s="60">
        <f>'Publication Table'!I404/'Publication Table (%)'!K$398</f>
        <v>2.4716098864395457E-2</v>
      </c>
      <c r="L402" s="60">
        <f>'Publication Table'!J404/'Publication Table (%)'!L$398</f>
        <v>2.7721433400946585E-2</v>
      </c>
      <c r="M402" s="60">
        <f>'Publication Table'!K404/'Publication Table (%)'!M$398</f>
        <v>3.6759700476514633E-2</v>
      </c>
      <c r="N402" s="60">
        <f>'Publication Table'!L404/'Publication Table (%)'!N$398</f>
        <v>3.1120331950207469E-2</v>
      </c>
      <c r="O402" s="60">
        <f>'Publication Table'!M404/'Publication Table (%)'!O$398</f>
        <v>2.462121212121212E-2</v>
      </c>
      <c r="P402" s="60">
        <f>'Publication Table'!N404/'Publication Table (%)'!P$398</f>
        <v>2.8290993071593534E-2</v>
      </c>
      <c r="Q402" s="60">
        <f>'Publication Table'!O404/'Publication Table (%)'!Q$398</f>
        <v>3.3984092552422268E-2</v>
      </c>
      <c r="R402" s="60">
        <f>'Publication Table'!P404/'Publication Table (%)'!R$398</f>
        <v>2.6885245901639345E-2</v>
      </c>
      <c r="S402" s="60">
        <f>'Publication Table'!Q404/'Publication Table (%)'!S$398</f>
        <v>4.4430135222150675E-2</v>
      </c>
      <c r="T402" s="60">
        <f>'Publication Table'!R404/'Publication Table (%)'!T$398</f>
        <v>2.9462738301559793E-2</v>
      </c>
      <c r="U402" s="60">
        <f>'Publication Table'!S404/'Publication Table (%)'!U$398</f>
        <v>3.1859557867360208E-2</v>
      </c>
      <c r="V402" s="60">
        <f>'Publication Table'!T404/'Publication Table (%)'!V$398</f>
        <v>3.7371134020618556E-2</v>
      </c>
      <c r="W402" s="60">
        <f>'Publication Table'!U404/'Publication Table (%)'!W$398</f>
        <v>2.9432375613174491E-2</v>
      </c>
      <c r="X402" s="60">
        <f>'Publication Table'!V404/'Publication Table (%)'!X$398</f>
        <v>2.9533372711163616E-2</v>
      </c>
      <c r="Y402" s="60">
        <f>'Publication Table'!W404/'Publication Table (%)'!Y$398</f>
        <v>2.650429799426934E-2</v>
      </c>
      <c r="Z402" s="60">
        <f>'Publication Table'!X404/'Publication Table (%)'!Z$398</f>
        <v>2.1106259097525473E-2</v>
      </c>
      <c r="AA402" s="60">
        <f>'Publication Table'!Y404/'Publication Table (%)'!AA$398</f>
        <v>1.5058179329226557E-2</v>
      </c>
      <c r="AB402" s="60">
        <f>'Publication Table'!Z404/'Publication Table (%)'!AB$398</f>
        <v>2.7429934406678593E-2</v>
      </c>
      <c r="AC402" s="60">
        <f>'Publication Table'!AA404/'Publication Table (%)'!AC$398</f>
        <v>2.6792750197005517E-2</v>
      </c>
    </row>
    <row r="403" spans="2:29" ht="15" hidden="1" customHeight="1" outlineLevel="2">
      <c r="B403" s="132" t="str">
        <f t="shared" si="58"/>
        <v>Ninewells HospitalOther reason %</v>
      </c>
      <c r="C403" s="135" t="str">
        <f t="shared" si="59"/>
        <v>Ninewells Hospital</v>
      </c>
      <c r="D403" s="165"/>
      <c r="E403" s="61" t="s">
        <v>121</v>
      </c>
      <c r="F403" s="60">
        <f>'Publication Table'!D405/'Publication Table (%)'!F$398</f>
        <v>7.6441973592772756E-3</v>
      </c>
      <c r="G403" s="60">
        <f>'Publication Table'!E405/'Publication Table (%)'!G$398</f>
        <v>9.778357235984355E-3</v>
      </c>
      <c r="H403" s="60">
        <f>'Publication Table'!F405/'Publication Table (%)'!H$398</f>
        <v>4.9400141143260412E-3</v>
      </c>
      <c r="I403" s="60">
        <f>'Publication Table'!G405/'Publication Table (%)'!I$398</f>
        <v>1.0269576379974325E-2</v>
      </c>
      <c r="J403" s="155">
        <f>'Publication Table'!H405/'Publication Table (%)'!J$398</f>
        <v>1.1159330440173589E-2</v>
      </c>
      <c r="K403" s="60">
        <f>'Publication Table'!I405/'Publication Table (%)'!K$398</f>
        <v>5.3440213760855048E-3</v>
      </c>
      <c r="L403" s="60">
        <f>'Publication Table'!J405/'Publication Table (%)'!L$398</f>
        <v>4.0567951318458417E-3</v>
      </c>
      <c r="M403" s="60">
        <f>'Publication Table'!K405/'Publication Table (%)'!M$398</f>
        <v>6.1266167460857727E-3</v>
      </c>
      <c r="N403" s="60">
        <f>'Publication Table'!L405/'Publication Table (%)'!N$398</f>
        <v>8.9903181189488236E-3</v>
      </c>
      <c r="O403" s="60">
        <f>'Publication Table'!M405/'Publication Table (%)'!O$398</f>
        <v>8.8383838383838381E-3</v>
      </c>
      <c r="P403" s="60">
        <f>'Publication Table'!N405/'Publication Table (%)'!P$398</f>
        <v>5.1963048498845262E-3</v>
      </c>
      <c r="Q403" s="60">
        <f>'Publication Table'!O405/'Publication Table (%)'!Q$398</f>
        <v>8.6767895878524948E-3</v>
      </c>
      <c r="R403" s="60">
        <f>'Publication Table'!P405/'Publication Table (%)'!R$398</f>
        <v>5.2459016393442623E-3</v>
      </c>
      <c r="S403" s="60">
        <f>'Publication Table'!Q405/'Publication Table (%)'!S$398</f>
        <v>9.0148100450740502E-3</v>
      </c>
      <c r="T403" s="60">
        <f>'Publication Table'!R405/'Publication Table (%)'!T$398</f>
        <v>9.5320623916811086E-3</v>
      </c>
      <c r="U403" s="60">
        <f>'Publication Table'!S405/'Publication Table (%)'!U$398</f>
        <v>7.8023407022106634E-3</v>
      </c>
      <c r="V403" s="60">
        <f>'Publication Table'!T405/'Publication Table (%)'!V$398</f>
        <v>5.7989690721649487E-3</v>
      </c>
      <c r="W403" s="60">
        <f>'Publication Table'!U405/'Publication Table (%)'!W$398</f>
        <v>8.4092501751927128E-3</v>
      </c>
      <c r="X403" s="60">
        <f>'Publication Table'!V405/'Publication Table (%)'!X$398</f>
        <v>1.0632014176018901E-2</v>
      </c>
      <c r="Y403" s="60">
        <f>'Publication Table'!W405/'Publication Table (%)'!Y$398</f>
        <v>1.0028653295128941E-2</v>
      </c>
      <c r="Z403" s="60">
        <f>'Publication Table'!X405/'Publication Table (%)'!Z$398</f>
        <v>8.7336244541484712E-3</v>
      </c>
      <c r="AA403" s="60">
        <f>'Publication Table'!Y405/'Publication Table (%)'!AA$398</f>
        <v>5.4757015742642025E-3</v>
      </c>
      <c r="AB403" s="60">
        <f>'Publication Table'!Z405/'Publication Table (%)'!AB$398</f>
        <v>2.9815146094215863E-3</v>
      </c>
      <c r="AC403" s="60">
        <f>'Publication Table'!AA405/'Publication Table (%)'!AC$398</f>
        <v>7.0921985815602835E-3</v>
      </c>
    </row>
    <row r="404" spans="2:29" ht="15" hidden="1" customHeight="1" outlineLevel="1" collapsed="1">
      <c r="B404" s="132" t="str">
        <f t="shared" si="58"/>
        <v>Perth Royal InfirmaryPerth Royal Infirmary</v>
      </c>
      <c r="C404" s="135" t="str">
        <f>E404</f>
        <v>Perth Royal Infirmary</v>
      </c>
      <c r="D404" s="165" t="s">
        <v>101</v>
      </c>
      <c r="E404" s="65" t="s">
        <v>102</v>
      </c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</row>
    <row r="405" spans="2:29" ht="15" hidden="1" customHeight="1" outlineLevel="2">
      <c r="B405" s="132" t="str">
        <f t="shared" si="58"/>
        <v>Perth Royal InfirmaryTotal Number of scheduled elective operations in theatre system</v>
      </c>
      <c r="C405" s="135" t="str">
        <f t="shared" ref="C405:C410" si="60">C404</f>
        <v>Perth Royal Infirmary</v>
      </c>
      <c r="D405" s="165"/>
      <c r="E405" s="58" t="s">
        <v>3</v>
      </c>
      <c r="F405" s="29">
        <f>'Publication Table'!D407</f>
        <v>579</v>
      </c>
      <c r="G405" s="29">
        <f>'Publication Table'!E407</f>
        <v>613</v>
      </c>
      <c r="H405" s="29">
        <f>'Publication Table'!F407</f>
        <v>326</v>
      </c>
      <c r="I405" s="29">
        <f>'Publication Table'!G407</f>
        <v>572</v>
      </c>
      <c r="J405" s="154">
        <f>'Publication Table'!H407</f>
        <v>639</v>
      </c>
      <c r="K405" s="29">
        <f>'Publication Table'!I407</f>
        <v>560</v>
      </c>
      <c r="L405" s="29">
        <f>'Publication Table'!J407</f>
        <v>536</v>
      </c>
      <c r="M405" s="29">
        <f>'Publication Table'!K407</f>
        <v>576</v>
      </c>
      <c r="N405" s="29">
        <f>'Publication Table'!L407</f>
        <v>542</v>
      </c>
      <c r="O405" s="29">
        <f>'Publication Table'!M407</f>
        <v>598</v>
      </c>
      <c r="P405" s="29">
        <f>'Publication Table'!N407</f>
        <v>666</v>
      </c>
      <c r="Q405" s="29">
        <f>'Publication Table'!O407</f>
        <v>557</v>
      </c>
      <c r="R405" s="29">
        <f>'Publication Table'!P407</f>
        <v>585</v>
      </c>
      <c r="S405" s="29">
        <f>'Publication Table'!Q407</f>
        <v>596</v>
      </c>
      <c r="T405" s="29">
        <f>'Publication Table'!R407</f>
        <v>495</v>
      </c>
      <c r="U405" s="29">
        <f>'Publication Table'!S407</f>
        <v>608</v>
      </c>
      <c r="V405" s="29">
        <f>'Publication Table'!T407</f>
        <v>495</v>
      </c>
      <c r="W405" s="29">
        <f>'Publication Table'!U407</f>
        <v>473</v>
      </c>
      <c r="X405" s="29">
        <f>'Publication Table'!V407</f>
        <v>550</v>
      </c>
      <c r="Y405" s="29">
        <f>'Publication Table'!W407</f>
        <v>491</v>
      </c>
      <c r="Z405" s="29">
        <f>'Publication Table'!X407</f>
        <v>519</v>
      </c>
      <c r="AA405" s="29">
        <f>'Publication Table'!Y407</f>
        <v>478</v>
      </c>
      <c r="AB405" s="29">
        <f>'Publication Table'!Z407</f>
        <v>528</v>
      </c>
      <c r="AC405" s="29">
        <f>'Publication Table'!AA407</f>
        <v>438</v>
      </c>
    </row>
    <row r="406" spans="2:29" ht="15" hidden="1" customHeight="1" outlineLevel="2">
      <c r="B406" s="132" t="str">
        <f t="shared" si="58"/>
        <v>Perth Royal InfirmaryPercent of total scheduled elective cancellations in theatre systems</v>
      </c>
      <c r="C406" s="135" t="str">
        <f t="shared" si="60"/>
        <v>Perth Royal Infirmary</v>
      </c>
      <c r="D406" s="165"/>
      <c r="E406" s="59" t="s">
        <v>117</v>
      </c>
      <c r="F406" s="60">
        <f>'Publication Table'!D408/'Publication Table (%)'!F$405</f>
        <v>0.11917098445595854</v>
      </c>
      <c r="G406" s="60">
        <f>'Publication Table'!E408/'Publication Table (%)'!G$405</f>
        <v>0.10929853181076672</v>
      </c>
      <c r="H406" s="60">
        <f>'Publication Table'!F408/'Publication Table (%)'!H$405</f>
        <v>8.5889570552147243E-2</v>
      </c>
      <c r="I406" s="60">
        <f>'Publication Table'!G408/'Publication Table (%)'!I$405</f>
        <v>0.11888111888111888</v>
      </c>
      <c r="J406" s="155">
        <f>'Publication Table'!H408/'Publication Table (%)'!J$405</f>
        <v>0.14084507042253522</v>
      </c>
      <c r="K406" s="60">
        <f>'Publication Table'!I408/'Publication Table (%)'!K$405</f>
        <v>0.12321428571428572</v>
      </c>
      <c r="L406" s="60">
        <f>'Publication Table'!J408/'Publication Table (%)'!L$405</f>
        <v>0.11940298507462686</v>
      </c>
      <c r="M406" s="60">
        <f>'Publication Table'!K408/'Publication Table (%)'!M$405</f>
        <v>0.16319444444444445</v>
      </c>
      <c r="N406" s="60">
        <f>'Publication Table'!L408/'Publication Table (%)'!N$405</f>
        <v>0.12730627306273062</v>
      </c>
      <c r="O406" s="60">
        <f>'Publication Table'!M408/'Publication Table (%)'!O$405</f>
        <v>0.1254180602006689</v>
      </c>
      <c r="P406" s="60">
        <f>'Publication Table'!N408/'Publication Table (%)'!P$405</f>
        <v>0.11861861861861862</v>
      </c>
      <c r="Q406" s="60">
        <f>'Publication Table'!O408/'Publication Table (%)'!Q$405</f>
        <v>0.11310592459605028</v>
      </c>
      <c r="R406" s="60">
        <f>'Publication Table'!P408/'Publication Table (%)'!R$405</f>
        <v>0.10427350427350428</v>
      </c>
      <c r="S406" s="60">
        <f>'Publication Table'!Q408/'Publication Table (%)'!S$405</f>
        <v>0.11577181208053691</v>
      </c>
      <c r="T406" s="60">
        <f>'Publication Table'!R408/'Publication Table (%)'!T$405</f>
        <v>9.696969696969697E-2</v>
      </c>
      <c r="U406" s="60">
        <f>'Publication Table'!S408/'Publication Table (%)'!U$405</f>
        <v>0.12828947368421054</v>
      </c>
      <c r="V406" s="60">
        <f>'Publication Table'!T408/'Publication Table (%)'!V$405</f>
        <v>0.12121212121212122</v>
      </c>
      <c r="W406" s="60">
        <f>'Publication Table'!U408/'Publication Table (%)'!W$405</f>
        <v>0.14376321353065538</v>
      </c>
      <c r="X406" s="60">
        <f>'Publication Table'!V408/'Publication Table (%)'!X$405</f>
        <v>0.12</v>
      </c>
      <c r="Y406" s="60">
        <f>'Publication Table'!W408/'Publication Table (%)'!Y$405</f>
        <v>0.11812627291242363</v>
      </c>
      <c r="Z406" s="60">
        <f>'Publication Table'!X408/'Publication Table (%)'!Z$405</f>
        <v>0.1233140655105973</v>
      </c>
      <c r="AA406" s="60">
        <f>'Publication Table'!Y408/'Publication Table (%)'!AA$405</f>
        <v>0.13389121338912133</v>
      </c>
      <c r="AB406" s="60">
        <f>'Publication Table'!Z408/'Publication Table (%)'!AB$405</f>
        <v>9.8484848484848481E-2</v>
      </c>
      <c r="AC406" s="60">
        <f>'Publication Table'!AA408/'Publication Table (%)'!AC$405</f>
        <v>0.13013698630136986</v>
      </c>
    </row>
    <row r="407" spans="2:29" ht="15" hidden="1" customHeight="1" outlineLevel="2">
      <c r="B407" s="132" t="str">
        <f t="shared" si="58"/>
        <v>Perth Royal InfirmaryCancellation based on clinical reason by hospital %</v>
      </c>
      <c r="C407" s="135" t="str">
        <f t="shared" si="60"/>
        <v>Perth Royal Infirmary</v>
      </c>
      <c r="D407" s="165"/>
      <c r="E407" s="61" t="s">
        <v>118</v>
      </c>
      <c r="F407" s="60">
        <f>'Publication Table'!D409/'Publication Table (%)'!F$405</f>
        <v>5.0086355785837651E-2</v>
      </c>
      <c r="G407" s="60">
        <f>'Publication Table'!E409/'Publication Table (%)'!G$405</f>
        <v>3.588907014681892E-2</v>
      </c>
      <c r="H407" s="60">
        <f>'Publication Table'!F409/'Publication Table (%)'!H$405</f>
        <v>4.2944785276073622E-2</v>
      </c>
      <c r="I407" s="60">
        <f>'Publication Table'!G409/'Publication Table (%)'!I$405</f>
        <v>4.72027972027972E-2</v>
      </c>
      <c r="J407" s="155">
        <f>'Publication Table'!H409/'Publication Table (%)'!J$405</f>
        <v>5.0078247261345854E-2</v>
      </c>
      <c r="K407" s="60">
        <f>'Publication Table'!I409/'Publication Table (%)'!K$405</f>
        <v>5.8928571428571427E-2</v>
      </c>
      <c r="L407" s="60">
        <f>'Publication Table'!J409/'Publication Table (%)'!L$405</f>
        <v>4.2910447761194029E-2</v>
      </c>
      <c r="M407" s="60">
        <f>'Publication Table'!K409/'Publication Table (%)'!M$405</f>
        <v>5.2083333333333336E-2</v>
      </c>
      <c r="N407" s="60">
        <f>'Publication Table'!L409/'Publication Table (%)'!N$405</f>
        <v>6.0885608856088562E-2</v>
      </c>
      <c r="O407" s="60">
        <f>'Publication Table'!M409/'Publication Table (%)'!O$405</f>
        <v>3.3444816053511704E-2</v>
      </c>
      <c r="P407" s="60">
        <f>'Publication Table'!N409/'Publication Table (%)'!P$405</f>
        <v>4.3543543543543541E-2</v>
      </c>
      <c r="Q407" s="60">
        <f>'Publication Table'!O409/'Publication Table (%)'!Q$405</f>
        <v>3.949730700179533E-2</v>
      </c>
      <c r="R407" s="60">
        <f>'Publication Table'!P409/'Publication Table (%)'!R$405</f>
        <v>2.9059829059829061E-2</v>
      </c>
      <c r="S407" s="60">
        <f>'Publication Table'!Q409/'Publication Table (%)'!S$405</f>
        <v>4.6979865771812082E-2</v>
      </c>
      <c r="T407" s="60">
        <f>'Publication Table'!R409/'Publication Table (%)'!T$405</f>
        <v>3.6363636363636362E-2</v>
      </c>
      <c r="U407" s="60">
        <f>'Publication Table'!S409/'Publication Table (%)'!U$405</f>
        <v>5.2631578947368418E-2</v>
      </c>
      <c r="V407" s="60">
        <f>'Publication Table'!T409/'Publication Table (%)'!V$405</f>
        <v>4.6464646464646465E-2</v>
      </c>
      <c r="W407" s="60">
        <f>'Publication Table'!U409/'Publication Table (%)'!W$405</f>
        <v>4.8625792811839326E-2</v>
      </c>
      <c r="X407" s="60">
        <f>'Publication Table'!V409/'Publication Table (%)'!X$405</f>
        <v>3.272727272727273E-2</v>
      </c>
      <c r="Y407" s="60">
        <f>'Publication Table'!W409/'Publication Table (%)'!Y$405</f>
        <v>5.0916496945010187E-2</v>
      </c>
      <c r="Z407" s="60">
        <f>'Publication Table'!X409/'Publication Table (%)'!Z$405</f>
        <v>4.4315992292870907E-2</v>
      </c>
      <c r="AA407" s="60">
        <f>'Publication Table'!Y409/'Publication Table (%)'!AA$405</f>
        <v>3.7656903765690378E-2</v>
      </c>
      <c r="AB407" s="60">
        <f>'Publication Table'!Z409/'Publication Table (%)'!AB$405</f>
        <v>4.3560606060606064E-2</v>
      </c>
      <c r="AC407" s="60">
        <f>'Publication Table'!AA409/'Publication Table (%)'!AC$405</f>
        <v>5.0228310502283102E-2</v>
      </c>
    </row>
    <row r="408" spans="2:29" ht="15" hidden="1" customHeight="1" outlineLevel="2">
      <c r="B408" s="132" t="str">
        <f t="shared" si="58"/>
        <v>Perth Royal InfirmaryCancellation based on capacity or non-clinical reason by hospital %</v>
      </c>
      <c r="C408" s="135" t="str">
        <f t="shared" si="60"/>
        <v>Perth Royal Infirmary</v>
      </c>
      <c r="D408" s="165"/>
      <c r="E408" s="61" t="s">
        <v>119</v>
      </c>
      <c r="F408" s="60">
        <f>'Publication Table'!D410/'Publication Table (%)'!F$405</f>
        <v>1.5544041450777202E-2</v>
      </c>
      <c r="G408" s="60">
        <f>'Publication Table'!E410/'Publication Table (%)'!G$405</f>
        <v>2.2838499184339316E-2</v>
      </c>
      <c r="H408" s="60">
        <f>'Publication Table'!F410/'Publication Table (%)'!H$405</f>
        <v>9.202453987730062E-3</v>
      </c>
      <c r="I408" s="60">
        <f>'Publication Table'!G410/'Publication Table (%)'!I$405</f>
        <v>3.3216783216783216E-2</v>
      </c>
      <c r="J408" s="155">
        <f>'Publication Table'!H410/'Publication Table (%)'!J$405</f>
        <v>4.3818466353677622E-2</v>
      </c>
      <c r="K408" s="60">
        <f>'Publication Table'!I410/'Publication Table (%)'!K$405</f>
        <v>2.1428571428571429E-2</v>
      </c>
      <c r="L408" s="60">
        <f>'Publication Table'!J410/'Publication Table (%)'!L$405</f>
        <v>3.9179104477611942E-2</v>
      </c>
      <c r="M408" s="60">
        <f>'Publication Table'!K410/'Publication Table (%)'!M$405</f>
        <v>6.5972222222222224E-2</v>
      </c>
      <c r="N408" s="60">
        <f>'Publication Table'!L410/'Publication Table (%)'!N$405</f>
        <v>2.3985239852398525E-2</v>
      </c>
      <c r="O408" s="60">
        <f>'Publication Table'!M410/'Publication Table (%)'!O$405</f>
        <v>3.678929765886288E-2</v>
      </c>
      <c r="P408" s="60">
        <f>'Publication Table'!N410/'Publication Table (%)'!P$405</f>
        <v>4.0540540540540543E-2</v>
      </c>
      <c r="Q408" s="60">
        <f>'Publication Table'!O410/'Publication Table (%)'!Q$405</f>
        <v>2.8725314183123879E-2</v>
      </c>
      <c r="R408" s="60">
        <f>'Publication Table'!P410/'Publication Table (%)'!R$405</f>
        <v>2.9059829059829061E-2</v>
      </c>
      <c r="S408" s="60">
        <f>'Publication Table'!Q410/'Publication Table (%)'!S$405</f>
        <v>2.6845637583892617E-2</v>
      </c>
      <c r="T408" s="60">
        <f>'Publication Table'!R410/'Publication Table (%)'!T$405</f>
        <v>1.4141414141414142E-2</v>
      </c>
      <c r="U408" s="60">
        <f>'Publication Table'!S410/'Publication Table (%)'!U$405</f>
        <v>2.6315789473684209E-2</v>
      </c>
      <c r="V408" s="60">
        <f>'Publication Table'!T410/'Publication Table (%)'!V$405</f>
        <v>1.2121212121212121E-2</v>
      </c>
      <c r="W408" s="60">
        <f>'Publication Table'!U410/'Publication Table (%)'!W$405</f>
        <v>4.4397463002114168E-2</v>
      </c>
      <c r="X408" s="60">
        <f>'Publication Table'!V410/'Publication Table (%)'!X$405</f>
        <v>3.4545454545454546E-2</v>
      </c>
      <c r="Y408" s="60">
        <f>'Publication Table'!W410/'Publication Table (%)'!Y$405</f>
        <v>1.4256619144602852E-2</v>
      </c>
      <c r="Z408" s="60">
        <f>'Publication Table'!X410/'Publication Table (%)'!Z$405</f>
        <v>2.119460500963391E-2</v>
      </c>
      <c r="AA408" s="60">
        <f>'Publication Table'!Y410/'Publication Table (%)'!AA$405</f>
        <v>5.4393305439330547E-2</v>
      </c>
      <c r="AB408" s="60">
        <f>'Publication Table'!Z410/'Publication Table (%)'!AB$405</f>
        <v>1.1363636363636364E-2</v>
      </c>
      <c r="AC408" s="60">
        <f>'Publication Table'!AA410/'Publication Table (%)'!AC$405</f>
        <v>1.1415525114155251E-2</v>
      </c>
    </row>
    <row r="409" spans="2:29" ht="15" hidden="1" customHeight="1" outlineLevel="2">
      <c r="B409" s="132" t="str">
        <f t="shared" si="58"/>
        <v>Perth Royal InfirmaryCancelled by Patient %</v>
      </c>
      <c r="C409" s="135" t="str">
        <f t="shared" si="60"/>
        <v>Perth Royal Infirmary</v>
      </c>
      <c r="D409" s="165"/>
      <c r="E409" s="61" t="s">
        <v>120</v>
      </c>
      <c r="F409" s="60">
        <f>'Publication Table'!D411/'Publication Table (%)'!F$405</f>
        <v>5.181347150259067E-2</v>
      </c>
      <c r="G409" s="60">
        <f>'Publication Table'!E411/'Publication Table (%)'!G$405</f>
        <v>4.8939641109298535E-2</v>
      </c>
      <c r="H409" s="60">
        <f>'Publication Table'!F411/'Publication Table (%)'!H$405</f>
        <v>3.0674846625766871E-2</v>
      </c>
      <c r="I409" s="60">
        <f>'Publication Table'!G411/'Publication Table (%)'!I$405</f>
        <v>3.1468531468531472E-2</v>
      </c>
      <c r="J409" s="155">
        <f>'Publication Table'!H411/'Publication Table (%)'!J$405</f>
        <v>4.3818466353677622E-2</v>
      </c>
      <c r="K409" s="60">
        <f>'Publication Table'!I411/'Publication Table (%)'!K$405</f>
        <v>3.3928571428571426E-2</v>
      </c>
      <c r="L409" s="60">
        <f>'Publication Table'!J411/'Publication Table (%)'!L$405</f>
        <v>3.3582089552238806E-2</v>
      </c>
      <c r="M409" s="60">
        <f>'Publication Table'!K411/'Publication Table (%)'!M$405</f>
        <v>3.9930555555555552E-2</v>
      </c>
      <c r="N409" s="60">
        <f>'Publication Table'!L411/'Publication Table (%)'!N$405</f>
        <v>3.8745387453874541E-2</v>
      </c>
      <c r="O409" s="60">
        <f>'Publication Table'!M411/'Publication Table (%)'!O$405</f>
        <v>5.1839464882943144E-2</v>
      </c>
      <c r="P409" s="60">
        <f>'Publication Table'!N411/'Publication Table (%)'!P$405</f>
        <v>3.1531531531531529E-2</v>
      </c>
      <c r="Q409" s="60">
        <f>'Publication Table'!O411/'Publication Table (%)'!Q$405</f>
        <v>4.3087971274685818E-2</v>
      </c>
      <c r="R409" s="60">
        <f>'Publication Table'!P411/'Publication Table (%)'!R$405</f>
        <v>4.6153846153846156E-2</v>
      </c>
      <c r="S409" s="60">
        <f>'Publication Table'!Q411/'Publication Table (%)'!S$405</f>
        <v>4.0268456375838924E-2</v>
      </c>
      <c r="T409" s="60">
        <f>'Publication Table'!R411/'Publication Table (%)'!T$405</f>
        <v>4.4444444444444446E-2</v>
      </c>
      <c r="U409" s="60">
        <f>'Publication Table'!S411/'Publication Table (%)'!U$405</f>
        <v>4.4407894736842105E-2</v>
      </c>
      <c r="V409" s="60">
        <f>'Publication Table'!T411/'Publication Table (%)'!V$405</f>
        <v>6.0606060606060608E-2</v>
      </c>
      <c r="W409" s="60">
        <f>'Publication Table'!U411/'Publication Table (%)'!W$405</f>
        <v>4.8625792811839326E-2</v>
      </c>
      <c r="X409" s="60">
        <f>'Publication Table'!V411/'Publication Table (%)'!X$405</f>
        <v>5.2727272727272727E-2</v>
      </c>
      <c r="Y409" s="60">
        <f>'Publication Table'!W411/'Publication Table (%)'!Y$405</f>
        <v>4.684317718940937E-2</v>
      </c>
      <c r="Z409" s="60">
        <f>'Publication Table'!X411/'Publication Table (%)'!Z$405</f>
        <v>5.5876685934489405E-2</v>
      </c>
      <c r="AA409" s="60">
        <f>'Publication Table'!Y411/'Publication Table (%)'!AA$405</f>
        <v>4.1841004184100417E-2</v>
      </c>
      <c r="AB409" s="60">
        <f>'Publication Table'!Z411/'Publication Table (%)'!AB$405</f>
        <v>3.9772727272727272E-2</v>
      </c>
      <c r="AC409" s="60">
        <f>'Publication Table'!AA411/'Publication Table (%)'!AC$405</f>
        <v>6.8493150684931503E-2</v>
      </c>
    </row>
    <row r="410" spans="2:29" ht="15" hidden="1" customHeight="1" outlineLevel="2">
      <c r="B410" s="132" t="str">
        <f t="shared" si="58"/>
        <v>Perth Royal InfirmaryOther reason %</v>
      </c>
      <c r="C410" s="135" t="str">
        <f t="shared" si="60"/>
        <v>Perth Royal Infirmary</v>
      </c>
      <c r="D410" s="165"/>
      <c r="E410" s="61" t="s">
        <v>121</v>
      </c>
      <c r="F410" s="60">
        <f>'Publication Table'!D412/'Publication Table (%)'!F$405</f>
        <v>1.7271157167530224E-3</v>
      </c>
      <c r="G410" s="60">
        <f>'Publication Table'!E412/'Publication Table (%)'!G$405</f>
        <v>1.6313213703099511E-3</v>
      </c>
      <c r="H410" s="60">
        <f>'Publication Table'!F412/'Publication Table (%)'!H$405</f>
        <v>3.0674846625766872E-3</v>
      </c>
      <c r="I410" s="60">
        <f>'Publication Table'!G412/'Publication Table (%)'!I$405</f>
        <v>6.993006993006993E-3</v>
      </c>
      <c r="J410" s="155">
        <f>'Publication Table'!H412/'Publication Table (%)'!J$405</f>
        <v>3.1298904538341159E-3</v>
      </c>
      <c r="K410" s="60">
        <f>'Publication Table'!I412/'Publication Table (%)'!K$405</f>
        <v>8.9285714285714281E-3</v>
      </c>
      <c r="L410" s="60">
        <f>'Publication Table'!J412/'Publication Table (%)'!L$405</f>
        <v>3.7313432835820895E-3</v>
      </c>
      <c r="M410" s="60">
        <f>'Publication Table'!K412/'Publication Table (%)'!M$405</f>
        <v>5.208333333333333E-3</v>
      </c>
      <c r="N410" s="60">
        <f>'Publication Table'!L412/'Publication Table (%)'!N$405</f>
        <v>3.6900369003690036E-3</v>
      </c>
      <c r="O410" s="60">
        <f>'Publication Table'!M412/'Publication Table (%)'!O$405</f>
        <v>3.3444816053511705E-3</v>
      </c>
      <c r="P410" s="60">
        <f>'Publication Table'!N412/'Publication Table (%)'!P$405</f>
        <v>3.003003003003003E-3</v>
      </c>
      <c r="Q410" s="60">
        <f>'Publication Table'!O412/'Publication Table (%)'!Q$405</f>
        <v>1.7953321364452424E-3</v>
      </c>
      <c r="R410" s="60">
        <f>'Publication Table'!P412/'Publication Table (%)'!R$405</f>
        <v>0</v>
      </c>
      <c r="S410" s="60">
        <f>'Publication Table'!Q412/'Publication Table (%)'!S$405</f>
        <v>1.6778523489932886E-3</v>
      </c>
      <c r="T410" s="60">
        <f>'Publication Table'!R412/'Publication Table (%)'!T$405</f>
        <v>2.0202020202020202E-3</v>
      </c>
      <c r="U410" s="60">
        <f>'Publication Table'!S412/'Publication Table (%)'!U$405</f>
        <v>4.9342105263157892E-3</v>
      </c>
      <c r="V410" s="60">
        <f>'Publication Table'!T412/'Publication Table (%)'!V$405</f>
        <v>2.0202020202020202E-3</v>
      </c>
      <c r="W410" s="60">
        <f>'Publication Table'!U412/'Publication Table (%)'!W$405</f>
        <v>2.1141649048625794E-3</v>
      </c>
      <c r="X410" s="60">
        <f>'Publication Table'!V412/'Publication Table (%)'!X$405</f>
        <v>0</v>
      </c>
      <c r="Y410" s="60">
        <f>'Publication Table'!W412/'Publication Table (%)'!Y$405</f>
        <v>6.1099796334012219E-3</v>
      </c>
      <c r="Z410" s="60">
        <f>'Publication Table'!X412/'Publication Table (%)'!Z$405</f>
        <v>1.9267822736030828E-3</v>
      </c>
      <c r="AA410" s="60">
        <f>'Publication Table'!Y412/'Publication Table (%)'!AA$405</f>
        <v>0</v>
      </c>
      <c r="AB410" s="60">
        <f>'Publication Table'!Z412/'Publication Table (%)'!AB$405</f>
        <v>3.787878787878788E-3</v>
      </c>
      <c r="AC410" s="60">
        <f>'Publication Table'!AA412/'Publication Table (%)'!AC$405</f>
        <v>0</v>
      </c>
    </row>
    <row r="411" spans="2:29" ht="15" hidden="1" customHeight="1" outlineLevel="1" collapsed="1">
      <c r="B411" s="132" t="str">
        <f t="shared" si="58"/>
        <v>Stracathro HospitalStracathro Hospital</v>
      </c>
      <c r="C411" s="135" t="str">
        <f>E411</f>
        <v>Stracathro Hospital</v>
      </c>
      <c r="D411" s="165" t="s">
        <v>103</v>
      </c>
      <c r="E411" s="65" t="s">
        <v>104</v>
      </c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</row>
    <row r="412" spans="2:29" ht="15" hidden="1" customHeight="1" outlineLevel="2">
      <c r="B412" s="132" t="str">
        <f t="shared" si="58"/>
        <v>Stracathro HospitalTotal Number of scheduled elective operations in theatre system</v>
      </c>
      <c r="C412" s="135" t="str">
        <f t="shared" ref="C412:C418" si="61">C411</f>
        <v>Stracathro Hospital</v>
      </c>
      <c r="D412" s="165"/>
      <c r="E412" s="58" t="s">
        <v>3</v>
      </c>
      <c r="F412" s="29">
        <f>'Publication Table'!D414</f>
        <v>371</v>
      </c>
      <c r="G412" s="29">
        <f>'Publication Table'!E414</f>
        <v>347</v>
      </c>
      <c r="H412" s="29">
        <f>'Publication Table'!F414</f>
        <v>319</v>
      </c>
      <c r="I412" s="29">
        <f>'Publication Table'!G414</f>
        <v>331</v>
      </c>
      <c r="J412" s="154">
        <f>'Publication Table'!H414</f>
        <v>358</v>
      </c>
      <c r="K412" s="29">
        <f>'Publication Table'!I414</f>
        <v>336</v>
      </c>
      <c r="L412" s="29">
        <f>'Publication Table'!J414</f>
        <v>353</v>
      </c>
      <c r="M412" s="29">
        <f>'Publication Table'!K414</f>
        <v>335</v>
      </c>
      <c r="N412" s="29">
        <f>'Publication Table'!L414</f>
        <v>323</v>
      </c>
      <c r="O412" s="29">
        <f>'Publication Table'!M414</f>
        <v>413</v>
      </c>
      <c r="P412" s="29">
        <f>'Publication Table'!N414</f>
        <v>425</v>
      </c>
      <c r="Q412" s="29">
        <f>'Publication Table'!O414</f>
        <v>257</v>
      </c>
      <c r="R412" s="29">
        <f>'Publication Table'!P414</f>
        <v>285</v>
      </c>
      <c r="S412" s="29">
        <f>'Publication Table'!Q414</f>
        <v>326</v>
      </c>
      <c r="T412" s="29">
        <f>'Publication Table'!R414</f>
        <v>267</v>
      </c>
      <c r="U412" s="29">
        <f>'Publication Table'!S414</f>
        <v>385</v>
      </c>
      <c r="V412" s="29">
        <f>'Publication Table'!T414</f>
        <v>304</v>
      </c>
      <c r="W412" s="29">
        <f>'Publication Table'!U414</f>
        <v>298</v>
      </c>
      <c r="X412" s="29">
        <f>'Publication Table'!V414</f>
        <v>362</v>
      </c>
      <c r="Y412" s="29">
        <f>'Publication Table'!W414</f>
        <v>269</v>
      </c>
      <c r="Z412" s="29">
        <f>'Publication Table'!X414</f>
        <v>353</v>
      </c>
      <c r="AA412" s="29">
        <f>'Publication Table'!Y414</f>
        <v>357</v>
      </c>
      <c r="AB412" s="29">
        <f>'Publication Table'!Z414</f>
        <v>322</v>
      </c>
      <c r="AC412" s="29">
        <f>'Publication Table'!AA414</f>
        <v>275</v>
      </c>
    </row>
    <row r="413" spans="2:29" ht="15" hidden="1" customHeight="1" outlineLevel="2">
      <c r="B413" s="132" t="str">
        <f t="shared" si="58"/>
        <v>Stracathro HospitalPercent of total scheduled elective cancellations in theatre systems</v>
      </c>
      <c r="C413" s="135" t="str">
        <f t="shared" si="61"/>
        <v>Stracathro Hospital</v>
      </c>
      <c r="D413" s="165"/>
      <c r="E413" s="59" t="s">
        <v>117</v>
      </c>
      <c r="F413" s="60">
        <f>'Publication Table'!D415/'Publication Table (%)'!F$412</f>
        <v>5.6603773584905662E-2</v>
      </c>
      <c r="G413" s="60">
        <f>'Publication Table'!E415/'Publication Table (%)'!G$412</f>
        <v>5.1873198847262249E-2</v>
      </c>
      <c r="H413" s="60">
        <f>'Publication Table'!F415/'Publication Table (%)'!H$412</f>
        <v>5.9561128526645767E-2</v>
      </c>
      <c r="I413" s="60">
        <f>'Publication Table'!G415/'Publication Table (%)'!I$412</f>
        <v>7.2507552870090641E-2</v>
      </c>
      <c r="J413" s="155">
        <f>'Publication Table'!H415/'Publication Table (%)'!J$412</f>
        <v>4.4692737430167599E-2</v>
      </c>
      <c r="K413" s="60">
        <f>'Publication Table'!I415/'Publication Table (%)'!K$412</f>
        <v>6.8452380952380959E-2</v>
      </c>
      <c r="L413" s="60">
        <f>'Publication Table'!J415/'Publication Table (%)'!L$412</f>
        <v>6.79886685552408E-2</v>
      </c>
      <c r="M413" s="60">
        <f>'Publication Table'!K415/'Publication Table (%)'!M$412</f>
        <v>4.7761194029850747E-2</v>
      </c>
      <c r="N413" s="60">
        <f>'Publication Table'!L415/'Publication Table (%)'!N$412</f>
        <v>0.11764705882352941</v>
      </c>
      <c r="O413" s="60">
        <f>'Publication Table'!M415/'Publication Table (%)'!O$412</f>
        <v>4.8426150121065374E-2</v>
      </c>
      <c r="P413" s="60">
        <f>'Publication Table'!N415/'Publication Table (%)'!P$412</f>
        <v>5.647058823529412E-2</v>
      </c>
      <c r="Q413" s="60">
        <f>'Publication Table'!O415/'Publication Table (%)'!Q$412</f>
        <v>5.4474708171206226E-2</v>
      </c>
      <c r="R413" s="60">
        <f>'Publication Table'!P415/'Publication Table (%)'!R$412</f>
        <v>0.10175438596491228</v>
      </c>
      <c r="S413" s="60">
        <f>'Publication Table'!Q415/'Publication Table (%)'!S$412</f>
        <v>9.5092024539877307E-2</v>
      </c>
      <c r="T413" s="60">
        <f>'Publication Table'!R415/'Publication Table (%)'!T$412</f>
        <v>5.2434456928838954E-2</v>
      </c>
      <c r="U413" s="60">
        <f>'Publication Table'!S415/'Publication Table (%)'!U$412</f>
        <v>9.6103896103896108E-2</v>
      </c>
      <c r="V413" s="60">
        <f>'Publication Table'!T415/'Publication Table (%)'!V$412</f>
        <v>0.10526315789473684</v>
      </c>
      <c r="W413" s="60">
        <f>'Publication Table'!U415/'Publication Table (%)'!W$412</f>
        <v>0.1040268456375839</v>
      </c>
      <c r="X413" s="60">
        <f>'Publication Table'!V415/'Publication Table (%)'!X$412</f>
        <v>3.8674033149171269E-2</v>
      </c>
      <c r="Y413" s="60">
        <f>'Publication Table'!W415/'Publication Table (%)'!Y$412</f>
        <v>8.1784386617100371E-2</v>
      </c>
      <c r="Z413" s="60">
        <f>'Publication Table'!X415/'Publication Table (%)'!Z$412</f>
        <v>3.39943342776204E-2</v>
      </c>
      <c r="AA413" s="60">
        <f>'Publication Table'!Y415/'Publication Table (%)'!AA$412</f>
        <v>6.4425770308123242E-2</v>
      </c>
      <c r="AB413" s="60">
        <f>'Publication Table'!Z415/'Publication Table (%)'!AB$412</f>
        <v>3.7267080745341616E-2</v>
      </c>
      <c r="AC413" s="60">
        <f>'Publication Table'!AA415/'Publication Table (%)'!AC$412</f>
        <v>0.08</v>
      </c>
    </row>
    <row r="414" spans="2:29" ht="15" hidden="1" customHeight="1" outlineLevel="2">
      <c r="B414" s="132" t="str">
        <f t="shared" si="58"/>
        <v>Stracathro HospitalCancellation based on clinical reason by hospital %</v>
      </c>
      <c r="C414" s="135" t="str">
        <f t="shared" si="61"/>
        <v>Stracathro Hospital</v>
      </c>
      <c r="D414" s="165"/>
      <c r="E414" s="61" t="s">
        <v>118</v>
      </c>
      <c r="F414" s="60">
        <f>'Publication Table'!D416/'Publication Table (%)'!F$412</f>
        <v>1.6172506738544475E-2</v>
      </c>
      <c r="G414" s="60">
        <f>'Publication Table'!E416/'Publication Table (%)'!G$412</f>
        <v>1.4409221902017291E-2</v>
      </c>
      <c r="H414" s="60">
        <f>'Publication Table'!F416/'Publication Table (%)'!H$412</f>
        <v>2.1943573667711599E-2</v>
      </c>
      <c r="I414" s="60">
        <f>'Publication Table'!G416/'Publication Table (%)'!I$412</f>
        <v>2.1148036253776436E-2</v>
      </c>
      <c r="J414" s="155">
        <f>'Publication Table'!H416/'Publication Table (%)'!J$412</f>
        <v>2.5139664804469275E-2</v>
      </c>
      <c r="K414" s="60">
        <f>'Publication Table'!I416/'Publication Table (%)'!K$412</f>
        <v>1.7857142857142856E-2</v>
      </c>
      <c r="L414" s="60">
        <f>'Publication Table'!J416/'Publication Table (%)'!L$412</f>
        <v>3.39943342776204E-2</v>
      </c>
      <c r="M414" s="60">
        <f>'Publication Table'!K416/'Publication Table (%)'!M$412</f>
        <v>8.9552238805970154E-3</v>
      </c>
      <c r="N414" s="60">
        <f>'Publication Table'!L416/'Publication Table (%)'!N$412</f>
        <v>2.1671826625386997E-2</v>
      </c>
      <c r="O414" s="60">
        <f>'Publication Table'!M416/'Publication Table (%)'!O$412</f>
        <v>1.9370460048426151E-2</v>
      </c>
      <c r="P414" s="60">
        <f>'Publication Table'!N416/'Publication Table (%)'!P$412</f>
        <v>1.6470588235294119E-2</v>
      </c>
      <c r="Q414" s="60">
        <f>'Publication Table'!O416/'Publication Table (%)'!Q$412</f>
        <v>2.7237354085603113E-2</v>
      </c>
      <c r="R414" s="60">
        <f>'Publication Table'!P416/'Publication Table (%)'!R$412</f>
        <v>2.456140350877193E-2</v>
      </c>
      <c r="S414" s="60">
        <f>'Publication Table'!Q416/'Publication Table (%)'!S$412</f>
        <v>3.6809815950920248E-2</v>
      </c>
      <c r="T414" s="60">
        <f>'Publication Table'!R416/'Publication Table (%)'!T$412</f>
        <v>3.7453183520599251E-3</v>
      </c>
      <c r="U414" s="60">
        <f>'Publication Table'!S416/'Publication Table (%)'!U$412</f>
        <v>2.0779220779220779E-2</v>
      </c>
      <c r="V414" s="60">
        <f>'Publication Table'!T416/'Publication Table (%)'!V$412</f>
        <v>1.6447368421052631E-2</v>
      </c>
      <c r="W414" s="60">
        <f>'Publication Table'!U416/'Publication Table (%)'!W$412</f>
        <v>1.3422818791946308E-2</v>
      </c>
      <c r="X414" s="60">
        <f>'Publication Table'!V416/'Publication Table (%)'!X$412</f>
        <v>1.1049723756906077E-2</v>
      </c>
      <c r="Y414" s="60">
        <f>'Publication Table'!W416/'Publication Table (%)'!Y$412</f>
        <v>2.2304832713754646E-2</v>
      </c>
      <c r="Z414" s="60">
        <f>'Publication Table'!X416/'Publication Table (%)'!Z$412</f>
        <v>2.8328611898016999E-3</v>
      </c>
      <c r="AA414" s="60">
        <f>'Publication Table'!Y416/'Publication Table (%)'!AA$412</f>
        <v>1.9607843137254902E-2</v>
      </c>
      <c r="AB414" s="60">
        <f>'Publication Table'!Z416/'Publication Table (%)'!AB$412</f>
        <v>1.5527950310559006E-2</v>
      </c>
      <c r="AC414" s="60">
        <f>'Publication Table'!AA416/'Publication Table (%)'!AC$412</f>
        <v>1.4545454545454545E-2</v>
      </c>
    </row>
    <row r="415" spans="2:29" ht="15" hidden="1" customHeight="1" outlineLevel="2">
      <c r="B415" s="132" t="str">
        <f t="shared" si="58"/>
        <v>Stracathro HospitalCancellation based on capacity or non-clinical reason by hospital %</v>
      </c>
      <c r="C415" s="135" t="str">
        <f t="shared" si="61"/>
        <v>Stracathro Hospital</v>
      </c>
      <c r="D415" s="165"/>
      <c r="E415" s="61" t="s">
        <v>119</v>
      </c>
      <c r="F415" s="60">
        <f>'Publication Table'!D417/'Publication Table (%)'!F$412</f>
        <v>1.3477088948787063E-2</v>
      </c>
      <c r="G415" s="60">
        <f>'Publication Table'!E417/'Publication Table (%)'!G$412</f>
        <v>1.1527377521613832E-2</v>
      </c>
      <c r="H415" s="60">
        <f>'Publication Table'!F417/'Publication Table (%)'!H$412</f>
        <v>6.269592476489028E-3</v>
      </c>
      <c r="I415" s="60">
        <f>'Publication Table'!G417/'Publication Table (%)'!I$412</f>
        <v>6.0422960725075529E-3</v>
      </c>
      <c r="J415" s="155">
        <f>'Publication Table'!H417/'Publication Table (%)'!J$412</f>
        <v>8.3798882681564244E-3</v>
      </c>
      <c r="K415" s="60">
        <f>'Publication Table'!I417/'Publication Table (%)'!K$412</f>
        <v>0</v>
      </c>
      <c r="L415" s="60">
        <f>'Publication Table'!J417/'Publication Table (%)'!L$412</f>
        <v>5.6657223796033997E-3</v>
      </c>
      <c r="M415" s="60">
        <f>'Publication Table'!K417/'Publication Table (%)'!M$412</f>
        <v>1.4925373134328358E-2</v>
      </c>
      <c r="N415" s="60">
        <f>'Publication Table'!L417/'Publication Table (%)'!N$412</f>
        <v>4.9535603715170282E-2</v>
      </c>
      <c r="O415" s="60">
        <f>'Publication Table'!M417/'Publication Table (%)'!O$412</f>
        <v>7.2639225181598066E-3</v>
      </c>
      <c r="P415" s="60">
        <f>'Publication Table'!N417/'Publication Table (%)'!P$412</f>
        <v>4.7058823529411761E-3</v>
      </c>
      <c r="Q415" s="60">
        <f>'Publication Table'!O417/'Publication Table (%)'!Q$412</f>
        <v>3.8910505836575876E-3</v>
      </c>
      <c r="R415" s="60">
        <f>'Publication Table'!P417/'Publication Table (%)'!R$412</f>
        <v>1.4035087719298246E-2</v>
      </c>
      <c r="S415" s="60">
        <f>'Publication Table'!Q417/'Publication Table (%)'!S$412</f>
        <v>1.2269938650306749E-2</v>
      </c>
      <c r="T415" s="60">
        <f>'Publication Table'!R417/'Publication Table (%)'!T$412</f>
        <v>3.7453183520599251E-3</v>
      </c>
      <c r="U415" s="60">
        <f>'Publication Table'!S417/'Publication Table (%)'!U$412</f>
        <v>1.5584415584415584E-2</v>
      </c>
      <c r="V415" s="60">
        <f>'Publication Table'!T417/'Publication Table (%)'!V$412</f>
        <v>1.9736842105263157E-2</v>
      </c>
      <c r="W415" s="60">
        <f>'Publication Table'!U417/'Publication Table (%)'!W$412</f>
        <v>3.0201342281879196E-2</v>
      </c>
      <c r="X415" s="60">
        <f>'Publication Table'!V417/'Publication Table (%)'!X$412</f>
        <v>0</v>
      </c>
      <c r="Y415" s="60">
        <f>'Publication Table'!W417/'Publication Table (%)'!Y$412</f>
        <v>3.7174721189591076E-3</v>
      </c>
      <c r="Z415" s="60">
        <f>'Publication Table'!X417/'Publication Table (%)'!Z$412</f>
        <v>2.8328611898016999E-3</v>
      </c>
      <c r="AA415" s="60">
        <f>'Publication Table'!Y417/'Publication Table (%)'!AA$412</f>
        <v>2.2408963585434174E-2</v>
      </c>
      <c r="AB415" s="60">
        <f>'Publication Table'!Z417/'Publication Table (%)'!AB$412</f>
        <v>0</v>
      </c>
      <c r="AC415" s="60">
        <f>'Publication Table'!AA417/'Publication Table (%)'!AC$412</f>
        <v>4.363636363636364E-2</v>
      </c>
    </row>
    <row r="416" spans="2:29" ht="15" hidden="1" customHeight="1" outlineLevel="2">
      <c r="B416" s="132" t="str">
        <f t="shared" si="58"/>
        <v>Stracathro HospitalCancelled by Patient %</v>
      </c>
      <c r="C416" s="135" t="str">
        <f t="shared" si="61"/>
        <v>Stracathro Hospital</v>
      </c>
      <c r="D416" s="165"/>
      <c r="E416" s="61" t="s">
        <v>120</v>
      </c>
      <c r="F416" s="60">
        <f>'Publication Table'!D418/'Publication Table (%)'!F$412</f>
        <v>2.6954177897574125E-2</v>
      </c>
      <c r="G416" s="60">
        <f>'Publication Table'!E418/'Publication Table (%)'!G$412</f>
        <v>2.0172910662824207E-2</v>
      </c>
      <c r="H416" s="60">
        <f>'Publication Table'!F418/'Publication Table (%)'!H$412</f>
        <v>2.8213166144200628E-2</v>
      </c>
      <c r="I416" s="60">
        <f>'Publication Table'!G418/'Publication Table (%)'!I$412</f>
        <v>4.2296072507552872E-2</v>
      </c>
      <c r="J416" s="155">
        <f>'Publication Table'!H418/'Publication Table (%)'!J$412</f>
        <v>1.11731843575419E-2</v>
      </c>
      <c r="K416" s="60">
        <f>'Publication Table'!I418/'Publication Table (%)'!K$412</f>
        <v>4.7619047619047616E-2</v>
      </c>
      <c r="L416" s="60">
        <f>'Publication Table'!J418/'Publication Table (%)'!L$412</f>
        <v>2.8328611898016998E-2</v>
      </c>
      <c r="M416" s="60">
        <f>'Publication Table'!K418/'Publication Table (%)'!M$412</f>
        <v>1.7910447761194031E-2</v>
      </c>
      <c r="N416" s="60">
        <f>'Publication Table'!L418/'Publication Table (%)'!N$412</f>
        <v>3.4055727554179564E-2</v>
      </c>
      <c r="O416" s="60">
        <f>'Publication Table'!M418/'Publication Table (%)'!O$412</f>
        <v>2.1791767554479417E-2</v>
      </c>
      <c r="P416" s="60">
        <f>'Publication Table'!N418/'Publication Table (%)'!P$412</f>
        <v>3.2941176470588238E-2</v>
      </c>
      <c r="Q416" s="60">
        <f>'Publication Table'!O418/'Publication Table (%)'!Q$412</f>
        <v>1.9455252918287938E-2</v>
      </c>
      <c r="R416" s="60">
        <f>'Publication Table'!P418/'Publication Table (%)'!R$412</f>
        <v>5.9649122807017542E-2</v>
      </c>
      <c r="S416" s="60">
        <f>'Publication Table'!Q418/'Publication Table (%)'!S$412</f>
        <v>4.6012269938650305E-2</v>
      </c>
      <c r="T416" s="60">
        <f>'Publication Table'!R418/'Publication Table (%)'!T$412</f>
        <v>4.49438202247191E-2</v>
      </c>
      <c r="U416" s="60">
        <f>'Publication Table'!S418/'Publication Table (%)'!U$412</f>
        <v>5.9740259740259739E-2</v>
      </c>
      <c r="V416" s="60">
        <f>'Publication Table'!T418/'Publication Table (%)'!V$412</f>
        <v>6.9078947368421059E-2</v>
      </c>
      <c r="W416" s="60">
        <f>'Publication Table'!U418/'Publication Table (%)'!W$412</f>
        <v>5.7046979865771813E-2</v>
      </c>
      <c r="X416" s="60">
        <f>'Publication Table'!V418/'Publication Table (%)'!X$412</f>
        <v>2.4861878453038673E-2</v>
      </c>
      <c r="Y416" s="60">
        <f>'Publication Table'!W418/'Publication Table (%)'!Y$412</f>
        <v>4.4609665427509292E-2</v>
      </c>
      <c r="Z416" s="60">
        <f>'Publication Table'!X418/'Publication Table (%)'!Z$412</f>
        <v>2.8328611898016998E-2</v>
      </c>
      <c r="AA416" s="60">
        <f>'Publication Table'!Y418/'Publication Table (%)'!AA$412</f>
        <v>1.680672268907563E-2</v>
      </c>
      <c r="AB416" s="60">
        <f>'Publication Table'!Z418/'Publication Table (%)'!AB$412</f>
        <v>1.5527950310559006E-2</v>
      </c>
      <c r="AC416" s="60">
        <f>'Publication Table'!AA418/'Publication Table (%)'!AC$412</f>
        <v>2.181818181818182E-2</v>
      </c>
    </row>
    <row r="417" spans="2:29" ht="15" hidden="1" customHeight="1" outlineLevel="2">
      <c r="B417" s="132" t="str">
        <f t="shared" si="58"/>
        <v>Stracathro HospitalOther reason %</v>
      </c>
      <c r="C417" s="135" t="str">
        <f t="shared" si="61"/>
        <v>Stracathro Hospital</v>
      </c>
      <c r="D417" s="165"/>
      <c r="E417" s="61" t="s">
        <v>121</v>
      </c>
      <c r="F417" s="60">
        <f>'Publication Table'!D419/'Publication Table (%)'!F$412</f>
        <v>0</v>
      </c>
      <c r="G417" s="60">
        <f>'Publication Table'!E419/'Publication Table (%)'!G$412</f>
        <v>5.763688760806916E-3</v>
      </c>
      <c r="H417" s="60">
        <f>'Publication Table'!F419/'Publication Table (%)'!H$412</f>
        <v>3.134796238244514E-3</v>
      </c>
      <c r="I417" s="60">
        <f>'Publication Table'!G419/'Publication Table (%)'!I$412</f>
        <v>3.0211480362537764E-3</v>
      </c>
      <c r="J417" s="155">
        <f>'Publication Table'!H419/'Publication Table (%)'!J$412</f>
        <v>0</v>
      </c>
      <c r="K417" s="60">
        <f>'Publication Table'!I419/'Publication Table (%)'!K$412</f>
        <v>2.976190476190476E-3</v>
      </c>
      <c r="L417" s="60">
        <f>'Publication Table'!J419/'Publication Table (%)'!L$412</f>
        <v>0</v>
      </c>
      <c r="M417" s="60">
        <f>'Publication Table'!K419/'Publication Table (%)'!M$412</f>
        <v>5.9701492537313433E-3</v>
      </c>
      <c r="N417" s="60">
        <f>'Publication Table'!L419/'Publication Table (%)'!N$412</f>
        <v>1.238390092879257E-2</v>
      </c>
      <c r="O417" s="60">
        <f>'Publication Table'!M419/'Publication Table (%)'!O$412</f>
        <v>0</v>
      </c>
      <c r="P417" s="60">
        <f>'Publication Table'!N419/'Publication Table (%)'!P$412</f>
        <v>2.352941176470588E-3</v>
      </c>
      <c r="Q417" s="60">
        <f>'Publication Table'!O419/'Publication Table (%)'!Q$412</f>
        <v>3.8910505836575876E-3</v>
      </c>
      <c r="R417" s="60">
        <f>'Publication Table'!P419/'Publication Table (%)'!R$412</f>
        <v>3.5087719298245615E-3</v>
      </c>
      <c r="S417" s="60">
        <f>'Publication Table'!Q419/'Publication Table (%)'!S$412</f>
        <v>0</v>
      </c>
      <c r="T417" s="60">
        <f>'Publication Table'!R419/'Publication Table (%)'!T$412</f>
        <v>0</v>
      </c>
      <c r="U417" s="60">
        <f>'Publication Table'!S419/'Publication Table (%)'!U$412</f>
        <v>0</v>
      </c>
      <c r="V417" s="60">
        <f>'Publication Table'!T419/'Publication Table (%)'!V$412</f>
        <v>0</v>
      </c>
      <c r="W417" s="60">
        <f>'Publication Table'!U419/'Publication Table (%)'!W$412</f>
        <v>3.3557046979865771E-3</v>
      </c>
      <c r="X417" s="60">
        <f>'Publication Table'!V419/'Publication Table (%)'!X$412</f>
        <v>2.7624309392265192E-3</v>
      </c>
      <c r="Y417" s="60">
        <f>'Publication Table'!W419/'Publication Table (%)'!Y$412</f>
        <v>1.1152416356877323E-2</v>
      </c>
      <c r="Z417" s="60">
        <f>'Publication Table'!X419/'Publication Table (%)'!Z$412</f>
        <v>0</v>
      </c>
      <c r="AA417" s="60">
        <f>'Publication Table'!Y419/'Publication Table (%)'!AA$412</f>
        <v>5.6022408963585435E-3</v>
      </c>
      <c r="AB417" s="60">
        <f>'Publication Table'!Z419/'Publication Table (%)'!AB$412</f>
        <v>6.2111801242236021E-3</v>
      </c>
      <c r="AC417" s="60">
        <f>'Publication Table'!AA419/'Publication Table (%)'!AC$412</f>
        <v>0</v>
      </c>
    </row>
    <row r="418" spans="2:29" ht="15" customHeight="1">
      <c r="B418" s="132" t="str">
        <f t="shared" si="58"/>
        <v>Stracathro Hospital</v>
      </c>
      <c r="C418" s="135" t="str">
        <f t="shared" si="61"/>
        <v>Stracathro Hospital</v>
      </c>
      <c r="D418" s="165"/>
      <c r="E418" s="69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</row>
    <row r="419" spans="2:29" ht="15" customHeight="1">
      <c r="B419" s="132" t="str">
        <f t="shared" si="58"/>
        <v>NHS Western IslesNHS Western Isles</v>
      </c>
      <c r="C419" s="135" t="str">
        <f>E419</f>
        <v>NHS Western Isles</v>
      </c>
      <c r="D419" s="165"/>
      <c r="E419" s="64" t="s">
        <v>105</v>
      </c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</row>
    <row r="420" spans="2:29" ht="15" customHeight="1">
      <c r="B420" s="132" t="str">
        <f t="shared" si="58"/>
        <v>NHS Western IslesTotal Number of scheduled elective operations in theatre system</v>
      </c>
      <c r="C420" s="135" t="str">
        <f t="shared" ref="C420:C426" si="62">C419</f>
        <v>NHS Western Isles</v>
      </c>
      <c r="D420" s="165"/>
      <c r="E420" s="58" t="s">
        <v>3</v>
      </c>
      <c r="F420" s="16">
        <f>'Publication Table'!D422</f>
        <v>102</v>
      </c>
      <c r="G420" s="16">
        <f>'Publication Table'!E422</f>
        <v>126</v>
      </c>
      <c r="H420" s="16">
        <f>'Publication Table'!F422</f>
        <v>117</v>
      </c>
      <c r="I420" s="16">
        <f>'Publication Table'!G422</f>
        <v>113</v>
      </c>
      <c r="J420" s="16">
        <f>'Publication Table'!H422</f>
        <v>135</v>
      </c>
      <c r="K420" s="16">
        <f>'Publication Table'!I422</f>
        <v>114</v>
      </c>
      <c r="L420" s="16">
        <f>'Publication Table'!J422</f>
        <v>118</v>
      </c>
      <c r="M420" s="16">
        <f>'Publication Table'!K422</f>
        <v>100</v>
      </c>
      <c r="N420" s="16">
        <f>'Publication Table'!L422</f>
        <v>110</v>
      </c>
      <c r="O420" s="16">
        <f>'Publication Table'!M422</f>
        <v>132</v>
      </c>
      <c r="P420" s="16">
        <f>'Publication Table'!N422</f>
        <v>108</v>
      </c>
      <c r="Q420" s="16">
        <f>'Publication Table'!O422</f>
        <v>118</v>
      </c>
      <c r="R420" s="16">
        <f>'Publication Table'!P422</f>
        <v>119</v>
      </c>
      <c r="S420" s="16">
        <f>'Publication Table'!Q422</f>
        <v>122</v>
      </c>
      <c r="T420" s="16">
        <f>'Publication Table'!R422</f>
        <v>96</v>
      </c>
      <c r="U420" s="16">
        <f>'Publication Table'!S422</f>
        <v>128</v>
      </c>
      <c r="V420" s="16">
        <f>'Publication Table'!T422</f>
        <v>115</v>
      </c>
      <c r="W420" s="16">
        <f>'Publication Table'!U422</f>
        <v>116</v>
      </c>
      <c r="X420" s="16">
        <f>'Publication Table'!V422</f>
        <v>120</v>
      </c>
      <c r="Y420" s="16">
        <f>'Publication Table'!W422</f>
        <v>96</v>
      </c>
      <c r="Z420" s="16">
        <f>'Publication Table'!X422</f>
        <v>108</v>
      </c>
      <c r="AA420" s="16">
        <f>'Publication Table'!Y422</f>
        <v>108</v>
      </c>
      <c r="AB420" s="16">
        <f>'Publication Table'!Z422</f>
        <v>105</v>
      </c>
      <c r="AC420" s="16">
        <f>'Publication Table'!AA422</f>
        <v>99</v>
      </c>
    </row>
    <row r="421" spans="2:29" ht="15" customHeight="1">
      <c r="B421" s="132" t="str">
        <f t="shared" si="58"/>
        <v>NHS Western IslesPercent of total scheduled elective cancellations in theatre systems</v>
      </c>
      <c r="C421" s="135" t="str">
        <f t="shared" si="62"/>
        <v>NHS Western Isles</v>
      </c>
      <c r="D421" s="165"/>
      <c r="E421" s="59" t="s">
        <v>117</v>
      </c>
      <c r="F421" s="88">
        <f>'Publication Table'!D423/'Publication Table (%)'!F$420</f>
        <v>0.11764705882352941</v>
      </c>
      <c r="G421" s="88">
        <f>'Publication Table'!E423/'Publication Table (%)'!G$420</f>
        <v>0.11904761904761904</v>
      </c>
      <c r="H421" s="88">
        <f>'Publication Table'!F423/'Publication Table (%)'!H$420</f>
        <v>8.5470085470085472E-2</v>
      </c>
      <c r="I421" s="88">
        <f>'Publication Table'!G423/'Publication Table (%)'!I$420</f>
        <v>7.0796460176991149E-2</v>
      </c>
      <c r="J421" s="88">
        <f>'Publication Table'!H423/'Publication Table (%)'!J$420</f>
        <v>9.6296296296296297E-2</v>
      </c>
      <c r="K421" s="88">
        <f>'Publication Table'!I423/'Publication Table (%)'!K$420</f>
        <v>9.6491228070175433E-2</v>
      </c>
      <c r="L421" s="88">
        <f>'Publication Table'!J423/'Publication Table (%)'!L$420</f>
        <v>6.7796610169491525E-2</v>
      </c>
      <c r="M421" s="88">
        <f>'Publication Table'!K423/'Publication Table (%)'!M$420</f>
        <v>0.05</v>
      </c>
      <c r="N421" s="88">
        <f>'Publication Table'!L423/'Publication Table (%)'!N$420</f>
        <v>0.12727272727272726</v>
      </c>
      <c r="O421" s="88">
        <f>'Publication Table'!M423/'Publication Table (%)'!O$420</f>
        <v>9.8484848484848481E-2</v>
      </c>
      <c r="P421" s="88">
        <f>'Publication Table'!N423/'Publication Table (%)'!P$420</f>
        <v>0.24074074074074073</v>
      </c>
      <c r="Q421" s="88">
        <f>'Publication Table'!O423/'Publication Table (%)'!Q$420</f>
        <v>3.3898305084745763E-2</v>
      </c>
      <c r="R421" s="88">
        <f>'Publication Table'!P423/'Publication Table (%)'!R$420</f>
        <v>6.7226890756302518E-2</v>
      </c>
      <c r="S421" s="88">
        <f>'Publication Table'!Q423/'Publication Table (%)'!S$420</f>
        <v>0.10655737704918032</v>
      </c>
      <c r="T421" s="88">
        <f>'Publication Table'!R423/'Publication Table (%)'!T$420</f>
        <v>9.375E-2</v>
      </c>
      <c r="U421" s="88">
        <f>'Publication Table'!S423/'Publication Table (%)'!U$420</f>
        <v>0.125</v>
      </c>
      <c r="V421" s="88">
        <f>'Publication Table'!T423/'Publication Table (%)'!V$420</f>
        <v>6.9565217391304349E-2</v>
      </c>
      <c r="W421" s="88">
        <f>'Publication Table'!U423/'Publication Table (%)'!W$420</f>
        <v>7.7586206896551727E-2</v>
      </c>
      <c r="X421" s="88">
        <f>'Publication Table'!V423/'Publication Table (%)'!X$420</f>
        <v>3.3333333333333333E-2</v>
      </c>
      <c r="Y421" s="88">
        <f>'Publication Table'!W423/'Publication Table (%)'!Y$420</f>
        <v>5.2083333333333336E-2</v>
      </c>
      <c r="Z421" s="88">
        <f>'Publication Table'!X423/'Publication Table (%)'!Z$420</f>
        <v>5.5555555555555552E-2</v>
      </c>
      <c r="AA421" s="88">
        <f>'Publication Table'!Y423/'Publication Table (%)'!AA$420</f>
        <v>8.3333333333333329E-2</v>
      </c>
      <c r="AB421" s="88">
        <f>'Publication Table'!Z423/'Publication Table (%)'!AB$420</f>
        <v>8.5714285714285715E-2</v>
      </c>
      <c r="AC421" s="88">
        <f>'Publication Table'!AA423/'Publication Table (%)'!AC$420</f>
        <v>5.0505050505050504E-2</v>
      </c>
    </row>
    <row r="422" spans="2:29" ht="15" customHeight="1">
      <c r="B422" s="132" t="str">
        <f t="shared" si="58"/>
        <v>NHS Western IslesCancellation based on clinical reason by hospital %</v>
      </c>
      <c r="C422" s="135" t="str">
        <f t="shared" si="62"/>
        <v>NHS Western Isles</v>
      </c>
      <c r="D422" s="165"/>
      <c r="E422" s="61" t="s">
        <v>118</v>
      </c>
      <c r="F422" s="88">
        <f>'Publication Table'!D424/'Publication Table (%)'!F$420</f>
        <v>2.9411764705882353E-2</v>
      </c>
      <c r="G422" s="88">
        <f>'Publication Table'!E424/'Publication Table (%)'!G$420</f>
        <v>4.7619047619047616E-2</v>
      </c>
      <c r="H422" s="88">
        <f>'Publication Table'!F424/'Publication Table (%)'!H$420</f>
        <v>3.4188034188034191E-2</v>
      </c>
      <c r="I422" s="88">
        <f>'Publication Table'!G424/'Publication Table (%)'!I$420</f>
        <v>2.6548672566371681E-2</v>
      </c>
      <c r="J422" s="88">
        <f>'Publication Table'!H424/'Publication Table (%)'!J$420</f>
        <v>4.4444444444444446E-2</v>
      </c>
      <c r="K422" s="88">
        <f>'Publication Table'!I424/'Publication Table (%)'!K$420</f>
        <v>8.771929824561403E-3</v>
      </c>
      <c r="L422" s="88">
        <f>'Publication Table'!J424/'Publication Table (%)'!L$420</f>
        <v>4.2372881355932202E-2</v>
      </c>
      <c r="M422" s="88">
        <f>'Publication Table'!K424/'Publication Table (%)'!M$420</f>
        <v>0.04</v>
      </c>
      <c r="N422" s="88">
        <f>'Publication Table'!L424/'Publication Table (%)'!N$420</f>
        <v>5.4545454545454543E-2</v>
      </c>
      <c r="O422" s="88">
        <f>'Publication Table'!M424/'Publication Table (%)'!O$420</f>
        <v>3.0303030303030304E-2</v>
      </c>
      <c r="P422" s="88">
        <f>'Publication Table'!N424/'Publication Table (%)'!P$420</f>
        <v>6.4814814814814811E-2</v>
      </c>
      <c r="Q422" s="88">
        <f>'Publication Table'!O424/'Publication Table (%)'!Q$420</f>
        <v>3.3898305084745763E-2</v>
      </c>
      <c r="R422" s="88">
        <f>'Publication Table'!P424/'Publication Table (%)'!R$420</f>
        <v>3.3613445378151259E-2</v>
      </c>
      <c r="S422" s="88">
        <f>'Publication Table'!Q424/'Publication Table (%)'!S$420</f>
        <v>6.5573770491803282E-2</v>
      </c>
      <c r="T422" s="88">
        <f>'Publication Table'!R424/'Publication Table (%)'!T$420</f>
        <v>3.125E-2</v>
      </c>
      <c r="U422" s="88">
        <f>'Publication Table'!S424/'Publication Table (%)'!U$420</f>
        <v>6.25E-2</v>
      </c>
      <c r="V422" s="88">
        <f>'Publication Table'!T424/'Publication Table (%)'!V$420</f>
        <v>1.7391304347826087E-2</v>
      </c>
      <c r="W422" s="88">
        <f>'Publication Table'!U424/'Publication Table (%)'!W$420</f>
        <v>4.3103448275862072E-2</v>
      </c>
      <c r="X422" s="88">
        <f>'Publication Table'!V424/'Publication Table (%)'!X$420</f>
        <v>8.3333333333333332E-3</v>
      </c>
      <c r="Y422" s="88">
        <f>'Publication Table'!W424/'Publication Table (%)'!Y$420</f>
        <v>4.1666666666666664E-2</v>
      </c>
      <c r="Z422" s="88">
        <f>'Publication Table'!X424/'Publication Table (%)'!Z$420</f>
        <v>1.8518518518518517E-2</v>
      </c>
      <c r="AA422" s="88">
        <f>'Publication Table'!Y424/'Publication Table (%)'!AA$420</f>
        <v>3.7037037037037035E-2</v>
      </c>
      <c r="AB422" s="88">
        <f>'Publication Table'!Z424/'Publication Table (%)'!AB$420</f>
        <v>4.7619047619047616E-2</v>
      </c>
      <c r="AC422" s="88">
        <f>'Publication Table'!AA424/'Publication Table (%)'!AC$420</f>
        <v>5.0505050505050504E-2</v>
      </c>
    </row>
    <row r="423" spans="2:29" ht="15" customHeight="1">
      <c r="B423" s="132" t="str">
        <f t="shared" si="58"/>
        <v>NHS Western IslesCancellation based on capacity or non-clinical reason by hospital %</v>
      </c>
      <c r="C423" s="135" t="str">
        <f t="shared" si="62"/>
        <v>NHS Western Isles</v>
      </c>
      <c r="D423" s="165"/>
      <c r="E423" s="61" t="s">
        <v>119</v>
      </c>
      <c r="F423" s="88">
        <f>'Publication Table'!D425/'Publication Table (%)'!F$420</f>
        <v>5.8823529411764705E-2</v>
      </c>
      <c r="G423" s="88">
        <f>'Publication Table'!E425/'Publication Table (%)'!G$420</f>
        <v>1.5873015873015872E-2</v>
      </c>
      <c r="H423" s="88">
        <f>'Publication Table'!F425/'Publication Table (%)'!H$420</f>
        <v>8.5470085470085479E-3</v>
      </c>
      <c r="I423" s="88">
        <f>'Publication Table'!G425/'Publication Table (%)'!I$420</f>
        <v>1.7699115044247787E-2</v>
      </c>
      <c r="J423" s="88">
        <f>'Publication Table'!H425/'Publication Table (%)'!J$420</f>
        <v>2.2222222222222223E-2</v>
      </c>
      <c r="K423" s="88">
        <f>'Publication Table'!I425/'Publication Table (%)'!K$420</f>
        <v>3.5087719298245612E-2</v>
      </c>
      <c r="L423" s="88">
        <f>'Publication Table'!J425/'Publication Table (%)'!L$420</f>
        <v>2.5423728813559324E-2</v>
      </c>
      <c r="M423" s="88">
        <f>'Publication Table'!K425/'Publication Table (%)'!M$420</f>
        <v>0</v>
      </c>
      <c r="N423" s="88">
        <f>'Publication Table'!L425/'Publication Table (%)'!N$420</f>
        <v>0</v>
      </c>
      <c r="O423" s="88">
        <f>'Publication Table'!M425/'Publication Table (%)'!O$420</f>
        <v>1.5151515151515152E-2</v>
      </c>
      <c r="P423" s="88">
        <f>'Publication Table'!N425/'Publication Table (%)'!P$420</f>
        <v>0.12037037037037036</v>
      </c>
      <c r="Q423" s="88">
        <f>'Publication Table'!O425/'Publication Table (%)'!Q$420</f>
        <v>0</v>
      </c>
      <c r="R423" s="88">
        <f>'Publication Table'!P425/'Publication Table (%)'!R$420</f>
        <v>0</v>
      </c>
      <c r="S423" s="88">
        <f>'Publication Table'!Q425/'Publication Table (%)'!S$420</f>
        <v>8.1967213114754103E-3</v>
      </c>
      <c r="T423" s="88">
        <f>'Publication Table'!R425/'Publication Table (%)'!T$420</f>
        <v>1.0416666666666666E-2</v>
      </c>
      <c r="U423" s="88">
        <f>'Publication Table'!S425/'Publication Table (%)'!U$420</f>
        <v>3.125E-2</v>
      </c>
      <c r="V423" s="88">
        <f>'Publication Table'!T425/'Publication Table (%)'!V$420</f>
        <v>2.6086956521739129E-2</v>
      </c>
      <c r="W423" s="88">
        <f>'Publication Table'!U425/'Publication Table (%)'!W$420</f>
        <v>1.7241379310344827E-2</v>
      </c>
      <c r="X423" s="88">
        <f>'Publication Table'!V425/'Publication Table (%)'!X$420</f>
        <v>0</v>
      </c>
      <c r="Y423" s="88">
        <f>'Publication Table'!W425/'Publication Table (%)'!Y$420</f>
        <v>0</v>
      </c>
      <c r="Z423" s="88">
        <f>'Publication Table'!X425/'Publication Table (%)'!Z$420</f>
        <v>0</v>
      </c>
      <c r="AA423" s="88">
        <f>'Publication Table'!Y425/'Publication Table (%)'!AA$420</f>
        <v>9.2592592592592587E-3</v>
      </c>
      <c r="AB423" s="88">
        <f>'Publication Table'!Z425/'Publication Table (%)'!AB$420</f>
        <v>0</v>
      </c>
      <c r="AC423" s="88">
        <f>'Publication Table'!AA425/'Publication Table (%)'!AC$420</f>
        <v>0</v>
      </c>
    </row>
    <row r="424" spans="2:29" ht="15" customHeight="1">
      <c r="B424" s="132" t="str">
        <f t="shared" si="58"/>
        <v>NHS Western IslesCancelled by Patient %</v>
      </c>
      <c r="C424" s="135" t="str">
        <f t="shared" si="62"/>
        <v>NHS Western Isles</v>
      </c>
      <c r="D424" s="165"/>
      <c r="E424" s="61" t="s">
        <v>120</v>
      </c>
      <c r="F424" s="88">
        <f>'Publication Table'!D426/'Publication Table (%)'!F$420</f>
        <v>2.9411764705882353E-2</v>
      </c>
      <c r="G424" s="88">
        <f>'Publication Table'!E426/'Publication Table (%)'!G$420</f>
        <v>3.968253968253968E-2</v>
      </c>
      <c r="H424" s="88">
        <f>'Publication Table'!F426/'Publication Table (%)'!H$420</f>
        <v>3.4188034188034191E-2</v>
      </c>
      <c r="I424" s="88">
        <f>'Publication Table'!G426/'Publication Table (%)'!I$420</f>
        <v>2.6548672566371681E-2</v>
      </c>
      <c r="J424" s="88">
        <f>'Publication Table'!H426/'Publication Table (%)'!J$420</f>
        <v>2.9629629629629631E-2</v>
      </c>
      <c r="K424" s="88">
        <f>'Publication Table'!I426/'Publication Table (%)'!K$420</f>
        <v>3.5087719298245612E-2</v>
      </c>
      <c r="L424" s="88">
        <f>'Publication Table'!J426/'Publication Table (%)'!L$420</f>
        <v>0</v>
      </c>
      <c r="M424" s="88">
        <f>'Publication Table'!K426/'Publication Table (%)'!M$420</f>
        <v>0</v>
      </c>
      <c r="N424" s="88">
        <f>'Publication Table'!L426/'Publication Table (%)'!N$420</f>
        <v>5.4545454545454543E-2</v>
      </c>
      <c r="O424" s="88">
        <f>'Publication Table'!M426/'Publication Table (%)'!O$420</f>
        <v>4.5454545454545456E-2</v>
      </c>
      <c r="P424" s="88">
        <f>'Publication Table'!N426/'Publication Table (%)'!P$420</f>
        <v>4.6296296296296294E-2</v>
      </c>
      <c r="Q424" s="88">
        <f>'Publication Table'!O426/'Publication Table (%)'!Q$420</f>
        <v>0</v>
      </c>
      <c r="R424" s="88">
        <f>'Publication Table'!P426/'Publication Table (%)'!R$420</f>
        <v>3.3613445378151259E-2</v>
      </c>
      <c r="S424" s="88">
        <f>'Publication Table'!Q426/'Publication Table (%)'!S$420</f>
        <v>3.2786885245901641E-2</v>
      </c>
      <c r="T424" s="88">
        <f>'Publication Table'!R426/'Publication Table (%)'!T$420</f>
        <v>3.125E-2</v>
      </c>
      <c r="U424" s="88">
        <f>'Publication Table'!S426/'Publication Table (%)'!U$420</f>
        <v>2.34375E-2</v>
      </c>
      <c r="V424" s="88">
        <f>'Publication Table'!T426/'Publication Table (%)'!V$420</f>
        <v>1.7391304347826087E-2</v>
      </c>
      <c r="W424" s="88">
        <f>'Publication Table'!U426/'Publication Table (%)'!W$420</f>
        <v>8.6206896551724137E-3</v>
      </c>
      <c r="X424" s="88">
        <f>'Publication Table'!V426/'Publication Table (%)'!X$420</f>
        <v>2.5000000000000001E-2</v>
      </c>
      <c r="Y424" s="88">
        <f>'Publication Table'!W426/'Publication Table (%)'!Y$420</f>
        <v>1.0416666666666666E-2</v>
      </c>
      <c r="Z424" s="88">
        <f>'Publication Table'!X426/'Publication Table (%)'!Z$420</f>
        <v>3.7037037037037035E-2</v>
      </c>
      <c r="AA424" s="88">
        <f>'Publication Table'!Y426/'Publication Table (%)'!AA$420</f>
        <v>3.7037037037037035E-2</v>
      </c>
      <c r="AB424" s="88">
        <f>'Publication Table'!Z426/'Publication Table (%)'!AB$420</f>
        <v>2.8571428571428571E-2</v>
      </c>
      <c r="AC424" s="88">
        <f>'Publication Table'!AA426/'Publication Table (%)'!AC$420</f>
        <v>0</v>
      </c>
    </row>
    <row r="425" spans="2:29" ht="15" customHeight="1">
      <c r="B425" s="132" t="str">
        <f t="shared" si="58"/>
        <v>NHS Western IslesOther reason %</v>
      </c>
      <c r="C425" s="135" t="str">
        <f t="shared" si="62"/>
        <v>NHS Western Isles</v>
      </c>
      <c r="D425" s="165"/>
      <c r="E425" s="61" t="s">
        <v>121</v>
      </c>
      <c r="F425" s="88">
        <f>'Publication Table'!D427/'Publication Table (%)'!F$420</f>
        <v>0</v>
      </c>
      <c r="G425" s="88">
        <f>'Publication Table'!E427/'Publication Table (%)'!G$420</f>
        <v>1.5873015873015872E-2</v>
      </c>
      <c r="H425" s="88">
        <f>'Publication Table'!F427/'Publication Table (%)'!H$420</f>
        <v>8.5470085470085479E-3</v>
      </c>
      <c r="I425" s="88">
        <f>'Publication Table'!G427/'Publication Table (%)'!I$420</f>
        <v>0</v>
      </c>
      <c r="J425" s="88">
        <f>'Publication Table'!H427/'Publication Table (%)'!J$420</f>
        <v>0</v>
      </c>
      <c r="K425" s="88">
        <f>'Publication Table'!I427/'Publication Table (%)'!K$420</f>
        <v>1.7543859649122806E-2</v>
      </c>
      <c r="L425" s="88">
        <f>'Publication Table'!J427/'Publication Table (%)'!L$420</f>
        <v>0</v>
      </c>
      <c r="M425" s="88">
        <f>'Publication Table'!K427/'Publication Table (%)'!M$420</f>
        <v>0.01</v>
      </c>
      <c r="N425" s="88">
        <f>'Publication Table'!L427/'Publication Table (%)'!N$420</f>
        <v>1.8181818181818181E-2</v>
      </c>
      <c r="O425" s="88">
        <f>'Publication Table'!M427/'Publication Table (%)'!O$420</f>
        <v>7.575757575757576E-3</v>
      </c>
      <c r="P425" s="88">
        <f>'Publication Table'!N427/'Publication Table (%)'!P$420</f>
        <v>9.2592592592592587E-3</v>
      </c>
      <c r="Q425" s="88">
        <f>'Publication Table'!O427/'Publication Table (%)'!Q$420</f>
        <v>0</v>
      </c>
      <c r="R425" s="88">
        <f>'Publication Table'!P427/'Publication Table (%)'!R$420</f>
        <v>0</v>
      </c>
      <c r="S425" s="88">
        <f>'Publication Table'!Q427/'Publication Table (%)'!S$420</f>
        <v>0</v>
      </c>
      <c r="T425" s="88">
        <f>'Publication Table'!R427/'Publication Table (%)'!T$420</f>
        <v>2.0833333333333332E-2</v>
      </c>
      <c r="U425" s="88">
        <f>'Publication Table'!S427/'Publication Table (%)'!U$420</f>
        <v>7.8125E-3</v>
      </c>
      <c r="V425" s="88">
        <f>'Publication Table'!T427/'Publication Table (%)'!V$420</f>
        <v>8.6956521739130436E-3</v>
      </c>
      <c r="W425" s="88">
        <f>'Publication Table'!U427/'Publication Table (%)'!W$420</f>
        <v>8.6206896551724137E-3</v>
      </c>
      <c r="X425" s="88">
        <f>'Publication Table'!V427/'Publication Table (%)'!X$420</f>
        <v>0</v>
      </c>
      <c r="Y425" s="88">
        <f>'Publication Table'!W427/'Publication Table (%)'!Y$420</f>
        <v>0</v>
      </c>
      <c r="Z425" s="88">
        <f>'Publication Table'!X427/'Publication Table (%)'!Z$420</f>
        <v>0</v>
      </c>
      <c r="AA425" s="88">
        <f>'Publication Table'!Y427/'Publication Table (%)'!AA$420</f>
        <v>0</v>
      </c>
      <c r="AB425" s="88">
        <f>'Publication Table'!Z427/'Publication Table (%)'!AB$420</f>
        <v>9.5238095238095247E-3</v>
      </c>
      <c r="AC425" s="88">
        <f>'Publication Table'!AA427/'Publication Table (%)'!AC$420</f>
        <v>0</v>
      </c>
    </row>
    <row r="426" spans="2:29" ht="15" customHeight="1" collapsed="1">
      <c r="B426" s="132" t="str">
        <f t="shared" si="58"/>
        <v>NHS Western IslesHospital Level</v>
      </c>
      <c r="C426" s="135" t="str">
        <f t="shared" si="62"/>
        <v>NHS Western Isles</v>
      </c>
      <c r="D426" s="165"/>
      <c r="E426" s="66" t="s">
        <v>10</v>
      </c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</row>
    <row r="427" spans="2:29" ht="15" hidden="1" customHeight="1" outlineLevel="1" collapsed="1">
      <c r="B427" s="132" t="str">
        <f t="shared" si="58"/>
        <v>Western Isles HospitalWestern Isles Hospital</v>
      </c>
      <c r="C427" s="135" t="str">
        <f>E427</f>
        <v>Western Isles Hospital</v>
      </c>
      <c r="D427" s="165" t="s">
        <v>106</v>
      </c>
      <c r="E427" s="65" t="s">
        <v>107</v>
      </c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</row>
    <row r="428" spans="2:29" ht="15" hidden="1" customHeight="1" outlineLevel="2">
      <c r="B428" s="132" t="str">
        <f t="shared" si="58"/>
        <v>Western Isles HospitalTotal Number of scheduled elective operations in theatre system</v>
      </c>
      <c r="C428" s="135" t="str">
        <f t="shared" ref="C428:C434" si="63">C427</f>
        <v>Western Isles Hospital</v>
      </c>
      <c r="D428" s="165"/>
      <c r="E428" s="58" t="s">
        <v>3</v>
      </c>
      <c r="F428" s="29">
        <f>'Publication Table'!D430</f>
        <v>102</v>
      </c>
      <c r="G428" s="29">
        <f>'Publication Table'!E430</f>
        <v>126</v>
      </c>
      <c r="H428" s="29">
        <f>'Publication Table'!F430</f>
        <v>117</v>
      </c>
      <c r="I428" s="29">
        <f>'Publication Table'!G430</f>
        <v>113</v>
      </c>
      <c r="J428" s="154">
        <f>'Publication Table'!H430</f>
        <v>135</v>
      </c>
      <c r="K428" s="29">
        <f>'Publication Table'!I430</f>
        <v>114</v>
      </c>
      <c r="L428" s="29">
        <f>'Publication Table'!J430</f>
        <v>118</v>
      </c>
      <c r="M428" s="29">
        <f>'Publication Table'!K430</f>
        <v>100</v>
      </c>
      <c r="N428" s="29">
        <f>'Publication Table'!L430</f>
        <v>110</v>
      </c>
      <c r="O428" s="29">
        <f>'Publication Table'!M430</f>
        <v>132</v>
      </c>
      <c r="P428" s="29">
        <f>'Publication Table'!N430</f>
        <v>108</v>
      </c>
      <c r="Q428" s="29">
        <f>'Publication Table'!O430</f>
        <v>118</v>
      </c>
      <c r="R428" s="29">
        <f>'Publication Table'!P430</f>
        <v>119</v>
      </c>
      <c r="S428" s="29">
        <f>'Publication Table'!Q430</f>
        <v>122</v>
      </c>
      <c r="T428" s="29">
        <f>'Publication Table'!R430</f>
        <v>96</v>
      </c>
      <c r="U428" s="29">
        <f>'Publication Table'!S430</f>
        <v>128</v>
      </c>
      <c r="V428" s="29">
        <f>'Publication Table'!T430</f>
        <v>115</v>
      </c>
      <c r="W428" s="29">
        <f>'Publication Table'!U430</f>
        <v>116</v>
      </c>
      <c r="X428" s="29">
        <f>'Publication Table'!V430</f>
        <v>120</v>
      </c>
      <c r="Y428" s="29">
        <f>'Publication Table'!W430</f>
        <v>96</v>
      </c>
      <c r="Z428" s="29">
        <f>'Publication Table'!X430</f>
        <v>108</v>
      </c>
      <c r="AA428" s="29">
        <f>'Publication Table'!Y430</f>
        <v>108</v>
      </c>
      <c r="AB428" s="29">
        <f>'Publication Table'!Z430</f>
        <v>105</v>
      </c>
      <c r="AC428" s="29">
        <f>'Publication Table'!AA430</f>
        <v>99</v>
      </c>
    </row>
    <row r="429" spans="2:29" ht="15" hidden="1" customHeight="1" outlineLevel="2">
      <c r="B429" s="132" t="str">
        <f t="shared" si="58"/>
        <v>Western Isles HospitalPercent of total scheduled elective cancellations in theatre systems</v>
      </c>
      <c r="C429" s="135" t="str">
        <f t="shared" si="63"/>
        <v>Western Isles Hospital</v>
      </c>
      <c r="D429" s="165"/>
      <c r="E429" s="59" t="s">
        <v>117</v>
      </c>
      <c r="F429" s="60">
        <f>'Publication Table'!D431/'Publication Table (%)'!F$428</f>
        <v>0.11764705882352941</v>
      </c>
      <c r="G429" s="60">
        <f>'Publication Table'!E431/'Publication Table (%)'!G$428</f>
        <v>0.11904761904761904</v>
      </c>
      <c r="H429" s="60">
        <f>'Publication Table'!F431/'Publication Table (%)'!H$428</f>
        <v>8.5470085470085472E-2</v>
      </c>
      <c r="I429" s="60">
        <f>'Publication Table'!G431/'Publication Table (%)'!I$428</f>
        <v>7.0796460176991149E-2</v>
      </c>
      <c r="J429" s="155">
        <f>'Publication Table'!H431/'Publication Table (%)'!J$428</f>
        <v>9.6296296296296297E-2</v>
      </c>
      <c r="K429" s="60">
        <f>'Publication Table'!I431/'Publication Table (%)'!K$428</f>
        <v>9.6491228070175433E-2</v>
      </c>
      <c r="L429" s="60">
        <f>'Publication Table'!J431/'Publication Table (%)'!L$428</f>
        <v>6.7796610169491525E-2</v>
      </c>
      <c r="M429" s="60">
        <f>'Publication Table'!K431/'Publication Table (%)'!M$428</f>
        <v>0.05</v>
      </c>
      <c r="N429" s="60">
        <f>'Publication Table'!L431/'Publication Table (%)'!N$428</f>
        <v>0.12727272727272726</v>
      </c>
      <c r="O429" s="60">
        <f>'Publication Table'!M431/'Publication Table (%)'!O$428</f>
        <v>9.8484848484848481E-2</v>
      </c>
      <c r="P429" s="60">
        <f>'Publication Table'!N431/'Publication Table (%)'!P$428</f>
        <v>0.24074074074074073</v>
      </c>
      <c r="Q429" s="60">
        <f>'Publication Table'!O431/'Publication Table (%)'!Q$428</f>
        <v>3.3898305084745763E-2</v>
      </c>
      <c r="R429" s="60">
        <f>'Publication Table'!P431/'Publication Table (%)'!R$428</f>
        <v>6.7226890756302518E-2</v>
      </c>
      <c r="S429" s="60">
        <f>'Publication Table'!Q431/'Publication Table (%)'!S$428</f>
        <v>0.10655737704918032</v>
      </c>
      <c r="T429" s="60">
        <f>'Publication Table'!R431/'Publication Table (%)'!T$428</f>
        <v>9.375E-2</v>
      </c>
      <c r="U429" s="60">
        <f>'Publication Table'!S431/'Publication Table (%)'!U$428</f>
        <v>0.125</v>
      </c>
      <c r="V429" s="60">
        <f>'Publication Table'!T431/'Publication Table (%)'!V$428</f>
        <v>6.9565217391304349E-2</v>
      </c>
      <c r="W429" s="60">
        <f>'Publication Table'!U431/'Publication Table (%)'!W$428</f>
        <v>7.7586206896551727E-2</v>
      </c>
      <c r="X429" s="60">
        <f>'Publication Table'!V431/'Publication Table (%)'!X$428</f>
        <v>3.3333333333333333E-2</v>
      </c>
      <c r="Y429" s="60">
        <f>'Publication Table'!W431/'Publication Table (%)'!Y$428</f>
        <v>5.2083333333333336E-2</v>
      </c>
      <c r="Z429" s="60">
        <f>'Publication Table'!X431/'Publication Table (%)'!Z$428</f>
        <v>5.5555555555555552E-2</v>
      </c>
      <c r="AA429" s="60">
        <f>'Publication Table'!Y431/'Publication Table (%)'!AA$428</f>
        <v>8.3333333333333329E-2</v>
      </c>
      <c r="AB429" s="60">
        <f>'Publication Table'!Z431/'Publication Table (%)'!AB$428</f>
        <v>8.5714285714285715E-2</v>
      </c>
      <c r="AC429" s="60">
        <f>'Publication Table'!AA431/'Publication Table (%)'!AC$428</f>
        <v>5.0505050505050504E-2</v>
      </c>
    </row>
    <row r="430" spans="2:29" ht="15" hidden="1" customHeight="1" outlineLevel="2">
      <c r="B430" s="132" t="str">
        <f t="shared" si="58"/>
        <v>Western Isles HospitalCancellation based on clinical reason by hospital %</v>
      </c>
      <c r="C430" s="135" t="str">
        <f t="shared" si="63"/>
        <v>Western Isles Hospital</v>
      </c>
      <c r="D430" s="165"/>
      <c r="E430" s="61" t="s">
        <v>118</v>
      </c>
      <c r="F430" s="60">
        <f>'Publication Table'!D432/'Publication Table (%)'!F$428</f>
        <v>2.9411764705882353E-2</v>
      </c>
      <c r="G430" s="60">
        <f>'Publication Table'!E432/'Publication Table (%)'!G$428</f>
        <v>4.7619047619047616E-2</v>
      </c>
      <c r="H430" s="60">
        <f>'Publication Table'!F432/'Publication Table (%)'!H$428</f>
        <v>3.4188034188034191E-2</v>
      </c>
      <c r="I430" s="60">
        <f>'Publication Table'!G432/'Publication Table (%)'!I$428</f>
        <v>2.6548672566371681E-2</v>
      </c>
      <c r="J430" s="155">
        <f>'Publication Table'!H432/'Publication Table (%)'!J$428</f>
        <v>4.4444444444444446E-2</v>
      </c>
      <c r="K430" s="60">
        <f>'Publication Table'!I432/'Publication Table (%)'!K$428</f>
        <v>8.771929824561403E-3</v>
      </c>
      <c r="L430" s="60">
        <f>'Publication Table'!J432/'Publication Table (%)'!L$428</f>
        <v>4.2372881355932202E-2</v>
      </c>
      <c r="M430" s="60">
        <f>'Publication Table'!K432/'Publication Table (%)'!M$428</f>
        <v>0.04</v>
      </c>
      <c r="N430" s="60">
        <f>'Publication Table'!L432/'Publication Table (%)'!N$428</f>
        <v>5.4545454545454543E-2</v>
      </c>
      <c r="O430" s="60">
        <f>'Publication Table'!M432/'Publication Table (%)'!O$428</f>
        <v>3.0303030303030304E-2</v>
      </c>
      <c r="P430" s="60">
        <f>'Publication Table'!N432/'Publication Table (%)'!P$428</f>
        <v>6.4814814814814811E-2</v>
      </c>
      <c r="Q430" s="60">
        <f>'Publication Table'!O432/'Publication Table (%)'!Q$428</f>
        <v>3.3898305084745763E-2</v>
      </c>
      <c r="R430" s="60">
        <f>'Publication Table'!P432/'Publication Table (%)'!R$428</f>
        <v>3.3613445378151259E-2</v>
      </c>
      <c r="S430" s="60">
        <f>'Publication Table'!Q432/'Publication Table (%)'!S$428</f>
        <v>6.5573770491803282E-2</v>
      </c>
      <c r="T430" s="60">
        <f>'Publication Table'!R432/'Publication Table (%)'!T$428</f>
        <v>3.125E-2</v>
      </c>
      <c r="U430" s="60">
        <f>'Publication Table'!S432/'Publication Table (%)'!U$428</f>
        <v>6.25E-2</v>
      </c>
      <c r="V430" s="60">
        <f>'Publication Table'!T432/'Publication Table (%)'!V$428</f>
        <v>1.7391304347826087E-2</v>
      </c>
      <c r="W430" s="60">
        <f>'Publication Table'!U432/'Publication Table (%)'!W$428</f>
        <v>4.3103448275862072E-2</v>
      </c>
      <c r="X430" s="60">
        <f>'Publication Table'!V432/'Publication Table (%)'!X$428</f>
        <v>8.3333333333333332E-3</v>
      </c>
      <c r="Y430" s="60">
        <f>'Publication Table'!W432/'Publication Table (%)'!Y$428</f>
        <v>4.1666666666666664E-2</v>
      </c>
      <c r="Z430" s="60">
        <f>'Publication Table'!X432/'Publication Table (%)'!Z$428</f>
        <v>1.8518518518518517E-2</v>
      </c>
      <c r="AA430" s="60">
        <f>'Publication Table'!Y432/'Publication Table (%)'!AA$428</f>
        <v>3.7037037037037035E-2</v>
      </c>
      <c r="AB430" s="60">
        <f>'Publication Table'!Z432/'Publication Table (%)'!AB$428</f>
        <v>4.7619047619047616E-2</v>
      </c>
      <c r="AC430" s="60">
        <f>'Publication Table'!AA432/'Publication Table (%)'!AC$428</f>
        <v>5.0505050505050504E-2</v>
      </c>
    </row>
    <row r="431" spans="2:29" ht="15" hidden="1" customHeight="1" outlineLevel="2">
      <c r="B431" s="132" t="str">
        <f t="shared" si="58"/>
        <v>Western Isles HospitalCancellation based on capacity or non-clinical reason by hospital %</v>
      </c>
      <c r="C431" s="135" t="str">
        <f t="shared" si="63"/>
        <v>Western Isles Hospital</v>
      </c>
      <c r="D431" s="165"/>
      <c r="E431" s="61" t="s">
        <v>119</v>
      </c>
      <c r="F431" s="60">
        <f>'Publication Table'!D433/'Publication Table (%)'!F$428</f>
        <v>5.8823529411764705E-2</v>
      </c>
      <c r="G431" s="60">
        <f>'Publication Table'!E433/'Publication Table (%)'!G$428</f>
        <v>1.5873015873015872E-2</v>
      </c>
      <c r="H431" s="60">
        <f>'Publication Table'!F433/'Publication Table (%)'!H$428</f>
        <v>8.5470085470085479E-3</v>
      </c>
      <c r="I431" s="60">
        <f>'Publication Table'!G433/'Publication Table (%)'!I$428</f>
        <v>1.7699115044247787E-2</v>
      </c>
      <c r="J431" s="155">
        <f>'Publication Table'!H433/'Publication Table (%)'!J$428</f>
        <v>2.2222222222222223E-2</v>
      </c>
      <c r="K431" s="60">
        <f>'Publication Table'!I433/'Publication Table (%)'!K$428</f>
        <v>3.5087719298245612E-2</v>
      </c>
      <c r="L431" s="60">
        <f>'Publication Table'!J433/'Publication Table (%)'!L$428</f>
        <v>2.5423728813559324E-2</v>
      </c>
      <c r="M431" s="60">
        <f>'Publication Table'!K433/'Publication Table (%)'!M$428</f>
        <v>0</v>
      </c>
      <c r="N431" s="60">
        <f>'Publication Table'!L433/'Publication Table (%)'!N$428</f>
        <v>0</v>
      </c>
      <c r="O431" s="60">
        <f>'Publication Table'!M433/'Publication Table (%)'!O$428</f>
        <v>1.5151515151515152E-2</v>
      </c>
      <c r="P431" s="60">
        <f>'Publication Table'!N433/'Publication Table (%)'!P$428</f>
        <v>0.12037037037037036</v>
      </c>
      <c r="Q431" s="60">
        <f>'Publication Table'!O433/'Publication Table (%)'!Q$428</f>
        <v>0</v>
      </c>
      <c r="R431" s="60">
        <f>'Publication Table'!P433/'Publication Table (%)'!R$428</f>
        <v>0</v>
      </c>
      <c r="S431" s="60">
        <f>'Publication Table'!Q433/'Publication Table (%)'!S$428</f>
        <v>8.1967213114754103E-3</v>
      </c>
      <c r="T431" s="60">
        <f>'Publication Table'!R433/'Publication Table (%)'!T$428</f>
        <v>1.0416666666666666E-2</v>
      </c>
      <c r="U431" s="60">
        <f>'Publication Table'!S433/'Publication Table (%)'!U$428</f>
        <v>3.125E-2</v>
      </c>
      <c r="V431" s="60">
        <f>'Publication Table'!T433/'Publication Table (%)'!V$428</f>
        <v>2.6086956521739129E-2</v>
      </c>
      <c r="W431" s="60">
        <f>'Publication Table'!U433/'Publication Table (%)'!W$428</f>
        <v>1.7241379310344827E-2</v>
      </c>
      <c r="X431" s="60">
        <f>'Publication Table'!V433/'Publication Table (%)'!X$428</f>
        <v>0</v>
      </c>
      <c r="Y431" s="60">
        <f>'Publication Table'!W433/'Publication Table (%)'!Y$428</f>
        <v>0</v>
      </c>
      <c r="Z431" s="60">
        <f>'Publication Table'!X433/'Publication Table (%)'!Z$428</f>
        <v>0</v>
      </c>
      <c r="AA431" s="60">
        <f>'Publication Table'!Y433/'Publication Table (%)'!AA$428</f>
        <v>9.2592592592592587E-3</v>
      </c>
      <c r="AB431" s="60">
        <f>'Publication Table'!Z433/'Publication Table (%)'!AB$428</f>
        <v>0</v>
      </c>
      <c r="AC431" s="60">
        <f>'Publication Table'!AA433/'Publication Table (%)'!AC$428</f>
        <v>0</v>
      </c>
    </row>
    <row r="432" spans="2:29" ht="15" hidden="1" customHeight="1" outlineLevel="2">
      <c r="B432" s="132" t="str">
        <f t="shared" si="58"/>
        <v>Western Isles HospitalCancelled by Patient %</v>
      </c>
      <c r="C432" s="135" t="str">
        <f t="shared" si="63"/>
        <v>Western Isles Hospital</v>
      </c>
      <c r="D432" s="165"/>
      <c r="E432" s="61" t="s">
        <v>120</v>
      </c>
      <c r="F432" s="60">
        <f>'Publication Table'!D434/'Publication Table (%)'!F$428</f>
        <v>2.9411764705882353E-2</v>
      </c>
      <c r="G432" s="60">
        <f>'Publication Table'!E434/'Publication Table (%)'!G$428</f>
        <v>3.968253968253968E-2</v>
      </c>
      <c r="H432" s="60">
        <f>'Publication Table'!F434/'Publication Table (%)'!H$428</f>
        <v>3.4188034188034191E-2</v>
      </c>
      <c r="I432" s="60">
        <f>'Publication Table'!G434/'Publication Table (%)'!I$428</f>
        <v>2.6548672566371681E-2</v>
      </c>
      <c r="J432" s="155">
        <f>'Publication Table'!H434/'Publication Table (%)'!J$428</f>
        <v>2.9629629629629631E-2</v>
      </c>
      <c r="K432" s="60">
        <f>'Publication Table'!I434/'Publication Table (%)'!K$428</f>
        <v>3.5087719298245612E-2</v>
      </c>
      <c r="L432" s="60">
        <f>'Publication Table'!J434/'Publication Table (%)'!L$428</f>
        <v>0</v>
      </c>
      <c r="M432" s="60">
        <f>'Publication Table'!K434/'Publication Table (%)'!M$428</f>
        <v>0</v>
      </c>
      <c r="N432" s="60">
        <f>'Publication Table'!L434/'Publication Table (%)'!N$428</f>
        <v>5.4545454545454543E-2</v>
      </c>
      <c r="O432" s="60">
        <f>'Publication Table'!M434/'Publication Table (%)'!O$428</f>
        <v>4.5454545454545456E-2</v>
      </c>
      <c r="P432" s="60">
        <f>'Publication Table'!N434/'Publication Table (%)'!P$428</f>
        <v>4.6296296296296294E-2</v>
      </c>
      <c r="Q432" s="60">
        <f>'Publication Table'!O434/'Publication Table (%)'!Q$428</f>
        <v>0</v>
      </c>
      <c r="R432" s="60">
        <f>'Publication Table'!P434/'Publication Table (%)'!R$428</f>
        <v>3.3613445378151259E-2</v>
      </c>
      <c r="S432" s="60">
        <f>'Publication Table'!Q434/'Publication Table (%)'!S$428</f>
        <v>3.2786885245901641E-2</v>
      </c>
      <c r="T432" s="60">
        <f>'Publication Table'!R434/'Publication Table (%)'!T$428</f>
        <v>3.125E-2</v>
      </c>
      <c r="U432" s="60">
        <f>'Publication Table'!S434/'Publication Table (%)'!U$428</f>
        <v>2.34375E-2</v>
      </c>
      <c r="V432" s="60">
        <f>'Publication Table'!T434/'Publication Table (%)'!V$428</f>
        <v>1.7391304347826087E-2</v>
      </c>
      <c r="W432" s="60">
        <f>'Publication Table'!U434/'Publication Table (%)'!W$428</f>
        <v>8.6206896551724137E-3</v>
      </c>
      <c r="X432" s="60">
        <f>'Publication Table'!V434/'Publication Table (%)'!X$428</f>
        <v>2.5000000000000001E-2</v>
      </c>
      <c r="Y432" s="60">
        <f>'Publication Table'!W434/'Publication Table (%)'!Y$428</f>
        <v>1.0416666666666666E-2</v>
      </c>
      <c r="Z432" s="60">
        <f>'Publication Table'!X434/'Publication Table (%)'!Z$428</f>
        <v>3.7037037037037035E-2</v>
      </c>
      <c r="AA432" s="60">
        <f>'Publication Table'!Y434/'Publication Table (%)'!AA$428</f>
        <v>3.7037037037037035E-2</v>
      </c>
      <c r="AB432" s="60">
        <f>'Publication Table'!Z434/'Publication Table (%)'!AB$428</f>
        <v>2.8571428571428571E-2</v>
      </c>
      <c r="AC432" s="60">
        <f>'Publication Table'!AA434/'Publication Table (%)'!AC$428</f>
        <v>0</v>
      </c>
    </row>
    <row r="433" spans="2:29" ht="15" hidden="1" customHeight="1" outlineLevel="2">
      <c r="B433" s="132" t="str">
        <f t="shared" si="58"/>
        <v>Western Isles HospitalOther reason %</v>
      </c>
      <c r="C433" s="135" t="str">
        <f t="shared" si="63"/>
        <v>Western Isles Hospital</v>
      </c>
      <c r="D433" s="165"/>
      <c r="E433" s="61" t="s">
        <v>121</v>
      </c>
      <c r="F433" s="60">
        <f>'Publication Table'!D435/'Publication Table (%)'!F$428</f>
        <v>0</v>
      </c>
      <c r="G433" s="60">
        <f>'Publication Table'!E435/'Publication Table (%)'!G$428</f>
        <v>1.5873015873015872E-2</v>
      </c>
      <c r="H433" s="60">
        <f>'Publication Table'!F435/'Publication Table (%)'!H$428</f>
        <v>8.5470085470085479E-3</v>
      </c>
      <c r="I433" s="60">
        <f>'Publication Table'!G435/'Publication Table (%)'!I$428</f>
        <v>0</v>
      </c>
      <c r="J433" s="155">
        <f>'Publication Table'!H435/'Publication Table (%)'!J$428</f>
        <v>0</v>
      </c>
      <c r="K433" s="60">
        <f>'Publication Table'!I435/'Publication Table (%)'!K$428</f>
        <v>1.7543859649122806E-2</v>
      </c>
      <c r="L433" s="60">
        <f>'Publication Table'!J435/'Publication Table (%)'!L$428</f>
        <v>0</v>
      </c>
      <c r="M433" s="60">
        <f>'Publication Table'!K435/'Publication Table (%)'!M$428</f>
        <v>0.01</v>
      </c>
      <c r="N433" s="60">
        <f>'Publication Table'!L435/'Publication Table (%)'!N$428</f>
        <v>1.8181818181818181E-2</v>
      </c>
      <c r="O433" s="60">
        <f>'Publication Table'!M435/'Publication Table (%)'!O$428</f>
        <v>7.575757575757576E-3</v>
      </c>
      <c r="P433" s="60">
        <f>'Publication Table'!N435/'Publication Table (%)'!P$428</f>
        <v>9.2592592592592587E-3</v>
      </c>
      <c r="Q433" s="60">
        <f>'Publication Table'!O435/'Publication Table (%)'!Q$428</f>
        <v>0</v>
      </c>
      <c r="R433" s="60">
        <f>'Publication Table'!P435/'Publication Table (%)'!R$428</f>
        <v>0</v>
      </c>
      <c r="S433" s="60">
        <f>'Publication Table'!Q435/'Publication Table (%)'!S$428</f>
        <v>0</v>
      </c>
      <c r="T433" s="60">
        <f>'Publication Table'!R435/'Publication Table (%)'!T$428</f>
        <v>2.0833333333333332E-2</v>
      </c>
      <c r="U433" s="60">
        <f>'Publication Table'!S435/'Publication Table (%)'!U$428</f>
        <v>7.8125E-3</v>
      </c>
      <c r="V433" s="60">
        <f>'Publication Table'!T435/'Publication Table (%)'!V$428</f>
        <v>8.6956521739130436E-3</v>
      </c>
      <c r="W433" s="60">
        <f>'Publication Table'!U435/'Publication Table (%)'!W$428</f>
        <v>8.6206896551724137E-3</v>
      </c>
      <c r="X433" s="60">
        <f>'Publication Table'!V435/'Publication Table (%)'!X$428</f>
        <v>0</v>
      </c>
      <c r="Y433" s="60">
        <f>'Publication Table'!W435/'Publication Table (%)'!Y$428</f>
        <v>0</v>
      </c>
      <c r="Z433" s="60">
        <f>'Publication Table'!X435/'Publication Table (%)'!Z$428</f>
        <v>0</v>
      </c>
      <c r="AA433" s="60">
        <f>'Publication Table'!Y435/'Publication Table (%)'!AA$428</f>
        <v>0</v>
      </c>
      <c r="AB433" s="60">
        <f>'Publication Table'!Z435/'Publication Table (%)'!AB$428</f>
        <v>9.5238095238095247E-3</v>
      </c>
      <c r="AC433" s="60">
        <f>'Publication Table'!AA435/'Publication Table (%)'!AC$428</f>
        <v>0</v>
      </c>
    </row>
    <row r="434" spans="2:29" ht="15" customHeight="1">
      <c r="B434" s="132" t="str">
        <f t="shared" si="58"/>
        <v>Western Isles Hospital</v>
      </c>
      <c r="C434" s="135" t="str">
        <f t="shared" si="63"/>
        <v>Western Isles Hospital</v>
      </c>
      <c r="D434" s="165"/>
      <c r="E434" s="69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</row>
    <row r="435" spans="2:29" ht="15" customHeight="1">
      <c r="B435" s="132" t="str">
        <f t="shared" si="58"/>
        <v>Golden Jubilee National HospitalGolden Jubilee National Hospital</v>
      </c>
      <c r="C435" s="135" t="str">
        <f>E435</f>
        <v>Golden Jubilee National Hospital</v>
      </c>
      <c r="D435" s="165"/>
      <c r="E435" s="64" t="s">
        <v>108</v>
      </c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</row>
    <row r="436" spans="2:29" ht="15" customHeight="1">
      <c r="B436" s="132" t="str">
        <f t="shared" si="58"/>
        <v>Golden Jubilee National HospitalTotal Number of scheduled elective operations in theatre system</v>
      </c>
      <c r="C436" s="135" t="str">
        <f t="shared" ref="C436:C442" si="64">C435</f>
        <v>Golden Jubilee National Hospital</v>
      </c>
      <c r="D436" s="165"/>
      <c r="E436" s="58" t="s">
        <v>3</v>
      </c>
      <c r="F436" s="16">
        <f>'Publication Table'!D438</f>
        <v>1274</v>
      </c>
      <c r="G436" s="16">
        <f>'Publication Table'!E438</f>
        <v>1259</v>
      </c>
      <c r="H436" s="16">
        <f>'Publication Table'!F438</f>
        <v>1349</v>
      </c>
      <c r="I436" s="16">
        <f>'Publication Table'!G438</f>
        <v>1326</v>
      </c>
      <c r="J436" s="16">
        <f>'Publication Table'!H438</f>
        <v>1336</v>
      </c>
      <c r="K436" s="16">
        <f>'Publication Table'!I438</f>
        <v>1413</v>
      </c>
      <c r="L436" s="16">
        <f>'Publication Table'!J438</f>
        <v>1410</v>
      </c>
      <c r="M436" s="16">
        <f>'Publication Table'!K438</f>
        <v>1332</v>
      </c>
      <c r="N436" s="16">
        <f>'Publication Table'!L438</f>
        <v>1330</v>
      </c>
      <c r="O436" s="16">
        <f>'Publication Table'!M438</f>
        <v>1444</v>
      </c>
      <c r="P436" s="16">
        <f>'Publication Table'!N438</f>
        <v>1492</v>
      </c>
      <c r="Q436" s="16">
        <f>'Publication Table'!O438</f>
        <v>1402</v>
      </c>
      <c r="R436" s="16">
        <f>'Publication Table'!P438</f>
        <v>1541</v>
      </c>
      <c r="S436" s="16">
        <f>'Publication Table'!Q438</f>
        <v>1538</v>
      </c>
      <c r="T436" s="16">
        <f>'Publication Table'!R438</f>
        <v>1403</v>
      </c>
      <c r="U436" s="16">
        <f>'Publication Table'!S438</f>
        <v>1613</v>
      </c>
      <c r="V436" s="16">
        <f>'Publication Table'!T438</f>
        <v>1411</v>
      </c>
      <c r="W436" s="16">
        <f>'Publication Table'!U438</f>
        <v>1475</v>
      </c>
      <c r="X436" s="16">
        <f>'Publication Table'!V438</f>
        <v>1522</v>
      </c>
      <c r="Y436" s="16">
        <f>'Publication Table'!W438</f>
        <v>1375</v>
      </c>
      <c r="Z436" s="16">
        <f>'Publication Table'!X438</f>
        <v>1447</v>
      </c>
      <c r="AA436" s="16">
        <f>'Publication Table'!Y438</f>
        <v>1320</v>
      </c>
      <c r="AB436" s="16">
        <f>'Publication Table'!Z438</f>
        <v>1547</v>
      </c>
      <c r="AC436" s="16">
        <f>'Publication Table'!AA438</f>
        <v>1166</v>
      </c>
    </row>
    <row r="437" spans="2:29" ht="15" customHeight="1">
      <c r="B437" s="132" t="str">
        <f t="shared" si="58"/>
        <v>Golden Jubilee National HospitalPercent of total scheduled elective cancellations in theatre systems</v>
      </c>
      <c r="C437" s="135" t="str">
        <f t="shared" si="64"/>
        <v>Golden Jubilee National Hospital</v>
      </c>
      <c r="D437" s="165"/>
      <c r="E437" s="59" t="s">
        <v>117</v>
      </c>
      <c r="F437" s="88">
        <f>'Publication Table'!D439/'Publication Table (%)'!F$436</f>
        <v>4.4740973312401885E-2</v>
      </c>
      <c r="G437" s="88">
        <f>'Publication Table'!E439/'Publication Table (%)'!G$436</f>
        <v>5.7188244638602066E-2</v>
      </c>
      <c r="H437" s="88">
        <f>'Publication Table'!F439/'Publication Table (%)'!H$436</f>
        <v>6.5233506300963681E-2</v>
      </c>
      <c r="I437" s="88">
        <f>'Publication Table'!G439/'Publication Table (%)'!I$436</f>
        <v>6.7873303167420809E-2</v>
      </c>
      <c r="J437" s="88">
        <f>'Publication Table'!H439/'Publication Table (%)'!J$436</f>
        <v>6.9610778443113766E-2</v>
      </c>
      <c r="K437" s="88">
        <f>'Publication Table'!I439/'Publication Table (%)'!K$436</f>
        <v>5.9447983014861996E-2</v>
      </c>
      <c r="L437" s="88">
        <f>'Publication Table'!J439/'Publication Table (%)'!L$436</f>
        <v>5.6737588652482268E-2</v>
      </c>
      <c r="M437" s="88">
        <f>'Publication Table'!K439/'Publication Table (%)'!M$436</f>
        <v>6.7567567567567571E-2</v>
      </c>
      <c r="N437" s="88">
        <f>'Publication Table'!L439/'Publication Table (%)'!N$436</f>
        <v>5.7142857142857141E-2</v>
      </c>
      <c r="O437" s="88">
        <f>'Publication Table'!M439/'Publication Table (%)'!O$436</f>
        <v>5.8864265927977839E-2</v>
      </c>
      <c r="P437" s="88">
        <f>'Publication Table'!N439/'Publication Table (%)'!P$436</f>
        <v>4.9597855227882036E-2</v>
      </c>
      <c r="Q437" s="88">
        <f>'Publication Table'!O439/'Publication Table (%)'!Q$436</f>
        <v>3.7803138373751786E-2</v>
      </c>
      <c r="R437" s="88">
        <f>'Publication Table'!P439/'Publication Table (%)'!R$436</f>
        <v>4.6722907203114859E-2</v>
      </c>
      <c r="S437" s="88">
        <f>'Publication Table'!Q439/'Publication Table (%)'!S$436</f>
        <v>4.6814044213263982E-2</v>
      </c>
      <c r="T437" s="88">
        <f>'Publication Table'!R439/'Publication Table (%)'!T$436</f>
        <v>5.5595153243050609E-2</v>
      </c>
      <c r="U437" s="88">
        <f>'Publication Table'!S439/'Publication Table (%)'!U$436</f>
        <v>5.3316800991940486E-2</v>
      </c>
      <c r="V437" s="88">
        <f>'Publication Table'!T439/'Publication Table (%)'!V$436</f>
        <v>5.6697377746279233E-2</v>
      </c>
      <c r="W437" s="88">
        <f>'Publication Table'!U439/'Publication Table (%)'!W$436</f>
        <v>6.9830508474576267E-2</v>
      </c>
      <c r="X437" s="88">
        <f>'Publication Table'!V439/'Publication Table (%)'!X$436</f>
        <v>6.4388961892247049E-2</v>
      </c>
      <c r="Y437" s="88">
        <f>'Publication Table'!W439/'Publication Table (%)'!Y$436</f>
        <v>5.3818181818181821E-2</v>
      </c>
      <c r="Z437" s="88">
        <f>'Publication Table'!X439/'Publication Table (%)'!Z$436</f>
        <v>5.5977885279889429E-2</v>
      </c>
      <c r="AA437" s="88">
        <f>'Publication Table'!Y439/'Publication Table (%)'!AA$436</f>
        <v>3.5606060606060606E-2</v>
      </c>
      <c r="AB437" s="88">
        <f>'Publication Table'!Z439/'Publication Table (%)'!AB$436</f>
        <v>5.9469941822882996E-2</v>
      </c>
      <c r="AC437" s="88">
        <f>'Publication Table'!AA439/'Publication Table (%)'!AC$436</f>
        <v>6.1749571183533448E-2</v>
      </c>
    </row>
    <row r="438" spans="2:29" ht="15" customHeight="1">
      <c r="B438" s="132" t="str">
        <f t="shared" si="58"/>
        <v>Golden Jubilee National HospitalCancellation based on clinical reason by hospital %</v>
      </c>
      <c r="C438" s="135" t="str">
        <f t="shared" si="64"/>
        <v>Golden Jubilee National Hospital</v>
      </c>
      <c r="D438" s="165"/>
      <c r="E438" s="61" t="s">
        <v>118</v>
      </c>
      <c r="F438" s="88">
        <f>'Publication Table'!D440/'Publication Table (%)'!F$436</f>
        <v>5.4945054945054949E-3</v>
      </c>
      <c r="G438" s="88">
        <f>'Publication Table'!E440/'Publication Table (%)'!G$436</f>
        <v>6.354249404289118E-3</v>
      </c>
      <c r="H438" s="88">
        <f>'Publication Table'!F440/'Publication Table (%)'!H$436</f>
        <v>1.1860637509266123E-2</v>
      </c>
      <c r="I438" s="88">
        <f>'Publication Table'!G440/'Publication Table (%)'!I$436</f>
        <v>7.5414781297134239E-3</v>
      </c>
      <c r="J438" s="88">
        <f>'Publication Table'!H440/'Publication Table (%)'!J$436</f>
        <v>7.4850299401197605E-3</v>
      </c>
      <c r="K438" s="88">
        <f>'Publication Table'!I440/'Publication Table (%)'!K$436</f>
        <v>6.369426751592357E-3</v>
      </c>
      <c r="L438" s="88">
        <f>'Publication Table'!J440/'Publication Table (%)'!L$436</f>
        <v>6.382978723404255E-3</v>
      </c>
      <c r="M438" s="88">
        <f>'Publication Table'!K440/'Publication Table (%)'!M$436</f>
        <v>6.006006006006006E-3</v>
      </c>
      <c r="N438" s="88">
        <f>'Publication Table'!L440/'Publication Table (%)'!N$436</f>
        <v>9.7744360902255641E-3</v>
      </c>
      <c r="O438" s="88">
        <f>'Publication Table'!M440/'Publication Table (%)'!O$436</f>
        <v>9.6952908587257611E-3</v>
      </c>
      <c r="P438" s="88">
        <f>'Publication Table'!N440/'Publication Table (%)'!P$436</f>
        <v>2.0107238605898124E-3</v>
      </c>
      <c r="Q438" s="88">
        <f>'Publication Table'!O440/'Publication Table (%)'!Q$436</f>
        <v>7.8459343794579171E-3</v>
      </c>
      <c r="R438" s="88">
        <f>'Publication Table'!P440/'Publication Table (%)'!R$436</f>
        <v>7.7871512005191438E-3</v>
      </c>
      <c r="S438" s="88">
        <f>'Publication Table'!Q440/'Publication Table (%)'!S$436</f>
        <v>3.2509752925877762E-3</v>
      </c>
      <c r="T438" s="88">
        <f>'Publication Table'!R440/'Publication Table (%)'!T$436</f>
        <v>6.4148253741981472E-3</v>
      </c>
      <c r="U438" s="88">
        <f>'Publication Table'!S440/'Publication Table (%)'!U$436</f>
        <v>6.8195908245505272E-3</v>
      </c>
      <c r="V438" s="88">
        <f>'Publication Table'!T440/'Publication Table (%)'!V$436</f>
        <v>7.7958894401133948E-3</v>
      </c>
      <c r="W438" s="88">
        <f>'Publication Table'!U440/'Publication Table (%)'!W$436</f>
        <v>7.4576271186440682E-3</v>
      </c>
      <c r="X438" s="88">
        <f>'Publication Table'!V440/'Publication Table (%)'!X$436</f>
        <v>3.9421813403416554E-3</v>
      </c>
      <c r="Y438" s="88">
        <f>'Publication Table'!W440/'Publication Table (%)'!Y$436</f>
        <v>8.7272727272727276E-3</v>
      </c>
      <c r="Z438" s="88">
        <f>'Publication Table'!X440/'Publication Table (%)'!Z$436</f>
        <v>8.9841050449205248E-3</v>
      </c>
      <c r="AA438" s="88">
        <f>'Publication Table'!Y440/'Publication Table (%)'!AA$436</f>
        <v>4.5454545454545452E-3</v>
      </c>
      <c r="AB438" s="88">
        <f>'Publication Table'!Z440/'Publication Table (%)'!AB$436</f>
        <v>1.0342598577892695E-2</v>
      </c>
      <c r="AC438" s="88">
        <f>'Publication Table'!AA440/'Publication Table (%)'!AC$436</f>
        <v>4.2881646655231562E-3</v>
      </c>
    </row>
    <row r="439" spans="2:29" ht="15" customHeight="1">
      <c r="B439" s="132" t="str">
        <f t="shared" si="58"/>
        <v>Golden Jubilee National HospitalCancellation based on capacity or non-clinical reason by hospital %</v>
      </c>
      <c r="C439" s="135" t="str">
        <f t="shared" si="64"/>
        <v>Golden Jubilee National Hospital</v>
      </c>
      <c r="D439" s="165"/>
      <c r="E439" s="61" t="s">
        <v>119</v>
      </c>
      <c r="F439" s="88">
        <f>'Publication Table'!D441/'Publication Table (%)'!F$436</f>
        <v>2.3547880690737835E-2</v>
      </c>
      <c r="G439" s="88">
        <f>'Publication Table'!E441/'Publication Table (%)'!G$436</f>
        <v>3.1771247021445591E-2</v>
      </c>
      <c r="H439" s="88">
        <f>'Publication Table'!F441/'Publication Table (%)'!H$436</f>
        <v>3.7064492216456635E-2</v>
      </c>
      <c r="I439" s="88">
        <f>'Publication Table'!G441/'Publication Table (%)'!I$436</f>
        <v>4.2232277526395176E-2</v>
      </c>
      <c r="J439" s="88">
        <f>'Publication Table'!H441/'Publication Table (%)'!J$436</f>
        <v>4.3413173652694613E-2</v>
      </c>
      <c r="K439" s="88">
        <f>'Publication Table'!I441/'Publication Table (%)'!K$436</f>
        <v>3.2554847841472043E-2</v>
      </c>
      <c r="L439" s="88">
        <f>'Publication Table'!J441/'Publication Table (%)'!L$436</f>
        <v>2.4822695035460994E-2</v>
      </c>
      <c r="M439" s="88">
        <f>'Publication Table'!K441/'Publication Table (%)'!M$436</f>
        <v>3.9789789789789788E-2</v>
      </c>
      <c r="N439" s="88">
        <f>'Publication Table'!L441/'Publication Table (%)'!N$436</f>
        <v>2.7819548872180452E-2</v>
      </c>
      <c r="O439" s="88">
        <f>'Publication Table'!M441/'Publication Table (%)'!O$436</f>
        <v>2.7700831024930747E-2</v>
      </c>
      <c r="P439" s="88">
        <f>'Publication Table'!N441/'Publication Table (%)'!P$436</f>
        <v>3.351206434316354E-2</v>
      </c>
      <c r="Q439" s="88">
        <f>'Publication Table'!O441/'Publication Table (%)'!Q$436</f>
        <v>1.9971469329529243E-2</v>
      </c>
      <c r="R439" s="88">
        <f>'Publication Table'!P441/'Publication Table (%)'!R$436</f>
        <v>2.2063595068137574E-2</v>
      </c>
      <c r="S439" s="88">
        <f>'Publication Table'!Q441/'Publication Table (%)'!S$436</f>
        <v>2.7308192457737322E-2</v>
      </c>
      <c r="T439" s="88">
        <f>'Publication Table'!R441/'Publication Table (%)'!T$436</f>
        <v>4.1339985744832504E-2</v>
      </c>
      <c r="U439" s="88">
        <f>'Publication Table'!S441/'Publication Table (%)'!U$436</f>
        <v>2.9758214507129573E-2</v>
      </c>
      <c r="V439" s="88">
        <f>'Publication Table'!T441/'Publication Table (%)'!V$436</f>
        <v>3.0474840538625089E-2</v>
      </c>
      <c r="W439" s="88">
        <f>'Publication Table'!U441/'Publication Table (%)'!W$436</f>
        <v>4.1355932203389831E-2</v>
      </c>
      <c r="X439" s="88">
        <f>'Publication Table'!V441/'Publication Table (%)'!X$436</f>
        <v>4.7963206307490146E-2</v>
      </c>
      <c r="Y439" s="88">
        <f>'Publication Table'!W441/'Publication Table (%)'!Y$436</f>
        <v>3.0545454545454546E-2</v>
      </c>
      <c r="Z439" s="88">
        <f>'Publication Table'!X441/'Publication Table (%)'!Z$436</f>
        <v>2.626123013130615E-2</v>
      </c>
      <c r="AA439" s="88">
        <f>'Publication Table'!Y441/'Publication Table (%)'!AA$436</f>
        <v>1.4393939393939395E-2</v>
      </c>
      <c r="AB439" s="88">
        <f>'Publication Table'!Z441/'Publication Table (%)'!AB$436</f>
        <v>2.9088558500323207E-2</v>
      </c>
      <c r="AC439" s="88">
        <f>'Publication Table'!AA441/'Publication Table (%)'!AC$436</f>
        <v>3.3447684391080618E-2</v>
      </c>
    </row>
    <row r="440" spans="2:29" ht="15" customHeight="1">
      <c r="B440" s="132" t="str">
        <f t="shared" si="58"/>
        <v>Golden Jubilee National HospitalCancelled by Patient %</v>
      </c>
      <c r="C440" s="135" t="str">
        <f t="shared" si="64"/>
        <v>Golden Jubilee National Hospital</v>
      </c>
      <c r="D440" s="165"/>
      <c r="E440" s="61" t="s">
        <v>120</v>
      </c>
      <c r="F440" s="88">
        <f>'Publication Table'!D442/'Publication Table (%)'!F$436</f>
        <v>1.5698587127158554E-2</v>
      </c>
      <c r="G440" s="88">
        <f>'Publication Table'!E442/'Publication Table (%)'!G$436</f>
        <v>1.9062748212867357E-2</v>
      </c>
      <c r="H440" s="88">
        <f>'Publication Table'!F442/'Publication Table (%)'!H$436</f>
        <v>1.630837657524092E-2</v>
      </c>
      <c r="I440" s="88">
        <f>'Publication Table'!G442/'Publication Table (%)'!I$436</f>
        <v>1.8099547511312219E-2</v>
      </c>
      <c r="J440" s="88">
        <f>'Publication Table'!H442/'Publication Table (%)'!J$436</f>
        <v>1.87125748502994E-2</v>
      </c>
      <c r="K440" s="88">
        <f>'Publication Table'!I442/'Publication Table (%)'!K$436</f>
        <v>2.0523708421797595E-2</v>
      </c>
      <c r="L440" s="88">
        <f>'Publication Table'!J442/'Publication Table (%)'!L$436</f>
        <v>2.553191489361702E-2</v>
      </c>
      <c r="M440" s="88">
        <f>'Publication Table'!K442/'Publication Table (%)'!M$436</f>
        <v>2.177177177177177E-2</v>
      </c>
      <c r="N440" s="88">
        <f>'Publication Table'!L442/'Publication Table (%)'!N$436</f>
        <v>1.9548872180451128E-2</v>
      </c>
      <c r="O440" s="88">
        <f>'Publication Table'!M442/'Publication Table (%)'!O$436</f>
        <v>2.1468144044321329E-2</v>
      </c>
      <c r="P440" s="88">
        <f>'Publication Table'!N442/'Publication Table (%)'!P$436</f>
        <v>1.4075067024128687E-2</v>
      </c>
      <c r="Q440" s="88">
        <f>'Publication Table'!O442/'Publication Table (%)'!Q$436</f>
        <v>9.9857346647646214E-3</v>
      </c>
      <c r="R440" s="88">
        <f>'Publication Table'!P442/'Publication Table (%)'!R$436</f>
        <v>1.6872160934458143E-2</v>
      </c>
      <c r="S440" s="88">
        <f>'Publication Table'!Q442/'Publication Table (%)'!S$436</f>
        <v>1.6254876462938883E-2</v>
      </c>
      <c r="T440" s="88">
        <f>'Publication Table'!R442/'Publication Table (%)'!T$436</f>
        <v>7.8403421240199576E-3</v>
      </c>
      <c r="U440" s="88">
        <f>'Publication Table'!S442/'Publication Table (%)'!U$436</f>
        <v>1.6738995660260384E-2</v>
      </c>
      <c r="V440" s="88">
        <f>'Publication Table'!T442/'Publication Table (%)'!V$436</f>
        <v>1.8426647767540751E-2</v>
      </c>
      <c r="W440" s="88">
        <f>'Publication Table'!U442/'Publication Table (%)'!W$436</f>
        <v>2.1016949152542375E-2</v>
      </c>
      <c r="X440" s="88">
        <f>'Publication Table'!V442/'Publication Table (%)'!X$436</f>
        <v>1.2483574244415242E-2</v>
      </c>
      <c r="Y440" s="88">
        <f>'Publication Table'!W442/'Publication Table (%)'!Y$436</f>
        <v>1.4545454545454545E-2</v>
      </c>
      <c r="Z440" s="88">
        <f>'Publication Table'!X442/'Publication Table (%)'!Z$436</f>
        <v>2.0732550103662751E-2</v>
      </c>
      <c r="AA440" s="88">
        <f>'Publication Table'!Y442/'Publication Table (%)'!AA$436</f>
        <v>1.6666666666666666E-2</v>
      </c>
      <c r="AB440" s="88">
        <f>'Publication Table'!Z442/'Publication Table (%)'!AB$436</f>
        <v>2.0038784744667099E-2</v>
      </c>
      <c r="AC440" s="88">
        <f>'Publication Table'!AA442/'Publication Table (%)'!AC$436</f>
        <v>2.4013722126929673E-2</v>
      </c>
    </row>
    <row r="441" spans="2:29" ht="15" customHeight="1">
      <c r="B441" s="132" t="str">
        <f t="shared" si="58"/>
        <v>Golden Jubilee National HospitalOther reason %</v>
      </c>
      <c r="C441" s="135" t="str">
        <f t="shared" si="64"/>
        <v>Golden Jubilee National Hospital</v>
      </c>
      <c r="D441" s="165"/>
      <c r="E441" s="61" t="s">
        <v>121</v>
      </c>
      <c r="F441" s="88">
        <f>'Publication Table'!D443/'Publication Table (%)'!F$436</f>
        <v>0</v>
      </c>
      <c r="G441" s="88">
        <f>'Publication Table'!E443/'Publication Table (%)'!G$436</f>
        <v>0</v>
      </c>
      <c r="H441" s="88">
        <f>'Publication Table'!F443/'Publication Table (%)'!H$436</f>
        <v>0</v>
      </c>
      <c r="I441" s="88">
        <f>'Publication Table'!G443/'Publication Table (%)'!I$436</f>
        <v>0</v>
      </c>
      <c r="J441" s="88">
        <f>'Publication Table'!H443/'Publication Table (%)'!J$436</f>
        <v>0</v>
      </c>
      <c r="K441" s="88">
        <f>'Publication Table'!I443/'Publication Table (%)'!K$436</f>
        <v>0</v>
      </c>
      <c r="L441" s="88">
        <f>'Publication Table'!J443/'Publication Table (%)'!L$436</f>
        <v>0</v>
      </c>
      <c r="M441" s="88">
        <f>'Publication Table'!K443/'Publication Table (%)'!M$436</f>
        <v>0</v>
      </c>
      <c r="N441" s="88">
        <f>'Publication Table'!L443/'Publication Table (%)'!N$436</f>
        <v>0</v>
      </c>
      <c r="O441" s="88">
        <f>'Publication Table'!M443/'Publication Table (%)'!O$436</f>
        <v>0</v>
      </c>
      <c r="P441" s="88">
        <f>'Publication Table'!N443/'Publication Table (%)'!P$436</f>
        <v>0</v>
      </c>
      <c r="Q441" s="88">
        <f>'Publication Table'!O443/'Publication Table (%)'!Q$436</f>
        <v>0</v>
      </c>
      <c r="R441" s="88">
        <f>'Publication Table'!P443/'Publication Table (%)'!R$436</f>
        <v>0</v>
      </c>
      <c r="S441" s="88">
        <f>'Publication Table'!Q443/'Publication Table (%)'!S$436</f>
        <v>0</v>
      </c>
      <c r="T441" s="88">
        <f>'Publication Table'!R443/'Publication Table (%)'!T$436</f>
        <v>0</v>
      </c>
      <c r="U441" s="88">
        <f>'Publication Table'!S443/'Publication Table (%)'!U$436</f>
        <v>0</v>
      </c>
      <c r="V441" s="88">
        <f>'Publication Table'!T443/'Publication Table (%)'!V$436</f>
        <v>0</v>
      </c>
      <c r="W441" s="88">
        <f>'Publication Table'!U443/'Publication Table (%)'!W$436</f>
        <v>0</v>
      </c>
      <c r="X441" s="88">
        <f>'Publication Table'!V443/'Publication Table (%)'!X$436</f>
        <v>0</v>
      </c>
      <c r="Y441" s="88">
        <f>'Publication Table'!W443/'Publication Table (%)'!Y$436</f>
        <v>0</v>
      </c>
      <c r="Z441" s="88">
        <f>'Publication Table'!X443/'Publication Table (%)'!Z$436</f>
        <v>0</v>
      </c>
      <c r="AA441" s="88">
        <f>'Publication Table'!Y443/'Publication Table (%)'!AA$436</f>
        <v>0</v>
      </c>
      <c r="AB441" s="88">
        <f>'Publication Table'!Z443/'Publication Table (%)'!AB$436</f>
        <v>0</v>
      </c>
      <c r="AC441" s="88">
        <f>'Publication Table'!AA443/'Publication Table (%)'!AC$436</f>
        <v>0</v>
      </c>
    </row>
    <row r="442" spans="2:29" ht="15" customHeight="1" collapsed="1">
      <c r="B442" s="132" t="str">
        <f t="shared" si="58"/>
        <v>Golden Jubilee National HospitalHospital Level</v>
      </c>
      <c r="C442" s="135" t="str">
        <f t="shared" si="64"/>
        <v>Golden Jubilee National Hospital</v>
      </c>
      <c r="D442" s="165"/>
      <c r="E442" s="64" t="s">
        <v>10</v>
      </c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</row>
    <row r="443" spans="2:29" ht="15" hidden="1" customHeight="1" outlineLevel="1" collapsed="1">
      <c r="B443" s="132" t="str">
        <f t="shared" si="58"/>
        <v>Golden Jubilee National HospitalGolden Jubilee National Hospital</v>
      </c>
      <c r="C443" s="135" t="str">
        <f>E443</f>
        <v>Golden Jubilee National Hospital</v>
      </c>
      <c r="D443" s="165" t="s">
        <v>109</v>
      </c>
      <c r="E443" s="65" t="s">
        <v>108</v>
      </c>
      <c r="F443" s="3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</row>
    <row r="444" spans="2:29" ht="15" hidden="1" customHeight="1" outlineLevel="2">
      <c r="B444" s="132" t="str">
        <f t="shared" si="58"/>
        <v>Golden Jubilee National HospitalTotal Number of scheduled elective operations in theatre system</v>
      </c>
      <c r="C444" s="135" t="str">
        <f t="shared" ref="C444:C450" si="65">C443</f>
        <v>Golden Jubilee National Hospital</v>
      </c>
      <c r="D444" s="165"/>
      <c r="E444" s="58" t="s">
        <v>3</v>
      </c>
      <c r="F444" s="29">
        <f>'Publication Table'!D446</f>
        <v>1274</v>
      </c>
      <c r="G444" s="29">
        <f>'Publication Table'!E446</f>
        <v>1259</v>
      </c>
      <c r="H444" s="29">
        <f>'Publication Table'!F446</f>
        <v>1349</v>
      </c>
      <c r="I444" s="29">
        <f>'Publication Table'!G446</f>
        <v>1326</v>
      </c>
      <c r="J444" s="154">
        <f>'Publication Table'!H446</f>
        <v>1336</v>
      </c>
      <c r="K444" s="29">
        <f>'Publication Table'!I446</f>
        <v>1413</v>
      </c>
      <c r="L444" s="29">
        <f>'Publication Table'!J446</f>
        <v>1410</v>
      </c>
      <c r="M444" s="29">
        <f>'Publication Table'!K446</f>
        <v>1332</v>
      </c>
      <c r="N444" s="29">
        <f>'Publication Table'!L446</f>
        <v>1330</v>
      </c>
      <c r="O444" s="29">
        <f>'Publication Table'!M446</f>
        <v>1444</v>
      </c>
      <c r="P444" s="29">
        <f>'Publication Table'!N446</f>
        <v>1492</v>
      </c>
      <c r="Q444" s="29">
        <f>'Publication Table'!O446</f>
        <v>1402</v>
      </c>
      <c r="R444" s="29">
        <f>'Publication Table'!P446</f>
        <v>1541</v>
      </c>
      <c r="S444" s="29">
        <f>'Publication Table'!Q446</f>
        <v>1538</v>
      </c>
      <c r="T444" s="29">
        <f>'Publication Table'!R446</f>
        <v>1403</v>
      </c>
      <c r="U444" s="29">
        <f>'Publication Table'!S446</f>
        <v>1613</v>
      </c>
      <c r="V444" s="29">
        <f>'Publication Table'!T446</f>
        <v>1411</v>
      </c>
      <c r="W444" s="29">
        <f>'Publication Table'!U446</f>
        <v>1475</v>
      </c>
      <c r="X444" s="29">
        <f>'Publication Table'!V446</f>
        <v>1522</v>
      </c>
      <c r="Y444" s="29">
        <f>'Publication Table'!W446</f>
        <v>1375</v>
      </c>
    </row>
    <row r="445" spans="2:29" ht="15" hidden="1" customHeight="1" outlineLevel="2">
      <c r="B445" s="132" t="str">
        <f t="shared" si="58"/>
        <v>Golden Jubilee National HospitalPercent of total scheduled elective cancellations in theatre systems</v>
      </c>
      <c r="C445" s="135" t="str">
        <f t="shared" si="65"/>
        <v>Golden Jubilee National Hospital</v>
      </c>
      <c r="D445" s="165"/>
      <c r="E445" s="59" t="s">
        <v>117</v>
      </c>
      <c r="F445" s="60">
        <f>'Publication Table'!D447/'Publication Table (%)'!F$444</f>
        <v>4.4740973312401885E-2</v>
      </c>
      <c r="G445" s="60">
        <f>'Publication Table'!E447/'Publication Table (%)'!G$444</f>
        <v>5.7188244638602066E-2</v>
      </c>
      <c r="H445" s="60">
        <f>'Publication Table'!F447/'Publication Table (%)'!H$444</f>
        <v>6.5233506300963681E-2</v>
      </c>
      <c r="I445" s="60">
        <f>'Publication Table'!G447/'Publication Table (%)'!I$444</f>
        <v>6.7873303167420809E-2</v>
      </c>
      <c r="J445" s="155">
        <f>'Publication Table'!H447/'Publication Table (%)'!J$444</f>
        <v>6.9610778443113766E-2</v>
      </c>
      <c r="K445" s="60">
        <f>'Publication Table'!I447/'Publication Table (%)'!K$444</f>
        <v>5.9447983014861996E-2</v>
      </c>
      <c r="L445" s="60">
        <f>'Publication Table'!J447/'Publication Table (%)'!L$444</f>
        <v>5.6737588652482268E-2</v>
      </c>
      <c r="M445" s="60">
        <f>'Publication Table'!K447/'Publication Table (%)'!M$444</f>
        <v>6.7567567567567571E-2</v>
      </c>
      <c r="N445" s="60">
        <f>'Publication Table'!L447/'Publication Table (%)'!N$444</f>
        <v>5.7142857142857141E-2</v>
      </c>
      <c r="O445" s="60">
        <f>'Publication Table'!M447/'Publication Table (%)'!O$444</f>
        <v>5.8864265927977839E-2</v>
      </c>
      <c r="P445" s="60">
        <f>'Publication Table'!N447/'Publication Table (%)'!P$444</f>
        <v>4.9597855227882036E-2</v>
      </c>
      <c r="Q445" s="60">
        <f>'Publication Table'!O447/'Publication Table (%)'!Q$444</f>
        <v>3.7803138373751786E-2</v>
      </c>
      <c r="R445" s="60">
        <f>'Publication Table'!P447/'Publication Table (%)'!R$444</f>
        <v>4.6722907203114859E-2</v>
      </c>
      <c r="S445" s="60">
        <f>'Publication Table'!Q447/'Publication Table (%)'!S$444</f>
        <v>4.6814044213263982E-2</v>
      </c>
      <c r="T445" s="60">
        <f>'Publication Table'!R447/'Publication Table (%)'!T$444</f>
        <v>5.5595153243050609E-2</v>
      </c>
      <c r="U445" s="60">
        <f>'Publication Table'!S447/'Publication Table (%)'!U$444</f>
        <v>5.3316800991940486E-2</v>
      </c>
      <c r="V445" s="60">
        <f>'Publication Table'!T447/'Publication Table (%)'!V$444</f>
        <v>5.6697377746279233E-2</v>
      </c>
      <c r="W445" s="60">
        <f>'Publication Table'!U447/'Publication Table (%)'!W$444</f>
        <v>6.9830508474576267E-2</v>
      </c>
      <c r="X445" s="60">
        <f>'Publication Table'!V447/'Publication Table (%)'!X$444</f>
        <v>6.4388961892247049E-2</v>
      </c>
      <c r="Y445" s="60">
        <f>'Publication Table'!W447/'Publication Table (%)'!Y$444</f>
        <v>5.3818181818181821E-2</v>
      </c>
    </row>
    <row r="446" spans="2:29" ht="15" hidden="1" customHeight="1" outlineLevel="2">
      <c r="B446" s="132" t="str">
        <f t="shared" si="58"/>
        <v>Golden Jubilee National HospitalCancellation based on clinical reason by hospital %</v>
      </c>
      <c r="C446" s="135" t="str">
        <f t="shared" si="65"/>
        <v>Golden Jubilee National Hospital</v>
      </c>
      <c r="D446" s="165"/>
      <c r="E446" s="61" t="s">
        <v>118</v>
      </c>
      <c r="F446" s="60">
        <f>'Publication Table'!D448/'Publication Table (%)'!F$444</f>
        <v>5.4945054945054949E-3</v>
      </c>
      <c r="G446" s="60">
        <f>'Publication Table'!E448/'Publication Table (%)'!G$444</f>
        <v>6.354249404289118E-3</v>
      </c>
      <c r="H446" s="60">
        <f>'Publication Table'!F448/'Publication Table (%)'!H$444</f>
        <v>1.1860637509266123E-2</v>
      </c>
      <c r="I446" s="60">
        <f>'Publication Table'!G448/'Publication Table (%)'!I$444</f>
        <v>7.5414781297134239E-3</v>
      </c>
      <c r="J446" s="155">
        <f>'Publication Table'!H448/'Publication Table (%)'!J$444</f>
        <v>7.4850299401197605E-3</v>
      </c>
      <c r="K446" s="60">
        <f>'Publication Table'!I448/'Publication Table (%)'!K$444</f>
        <v>6.369426751592357E-3</v>
      </c>
      <c r="L446" s="60">
        <f>'Publication Table'!J448/'Publication Table (%)'!L$444</f>
        <v>6.382978723404255E-3</v>
      </c>
      <c r="M446" s="60">
        <f>'Publication Table'!K448/'Publication Table (%)'!M$444</f>
        <v>6.006006006006006E-3</v>
      </c>
      <c r="N446" s="60">
        <f>'Publication Table'!L448/'Publication Table (%)'!N$444</f>
        <v>9.7744360902255641E-3</v>
      </c>
      <c r="O446" s="60">
        <f>'Publication Table'!M448/'Publication Table (%)'!O$444</f>
        <v>9.6952908587257611E-3</v>
      </c>
      <c r="P446" s="60">
        <f>'Publication Table'!N448/'Publication Table (%)'!P$444</f>
        <v>2.0107238605898124E-3</v>
      </c>
      <c r="Q446" s="60">
        <f>'Publication Table'!O448/'Publication Table (%)'!Q$444</f>
        <v>7.8459343794579171E-3</v>
      </c>
      <c r="R446" s="60">
        <f>'Publication Table'!P448/'Publication Table (%)'!R$444</f>
        <v>7.7871512005191438E-3</v>
      </c>
      <c r="S446" s="60">
        <f>'Publication Table'!Q448/'Publication Table (%)'!S$444</f>
        <v>3.2509752925877762E-3</v>
      </c>
      <c r="T446" s="60">
        <f>'Publication Table'!R448/'Publication Table (%)'!T$444</f>
        <v>6.4148253741981472E-3</v>
      </c>
      <c r="U446" s="60">
        <f>'Publication Table'!S448/'Publication Table (%)'!U$444</f>
        <v>6.8195908245505272E-3</v>
      </c>
      <c r="V446" s="60">
        <f>'Publication Table'!T448/'Publication Table (%)'!V$444</f>
        <v>7.7958894401133948E-3</v>
      </c>
      <c r="W446" s="60">
        <f>'Publication Table'!U448/'Publication Table (%)'!W$444</f>
        <v>7.4576271186440682E-3</v>
      </c>
      <c r="X446" s="60">
        <f>'Publication Table'!V448/'Publication Table (%)'!X$444</f>
        <v>3.9421813403416554E-3</v>
      </c>
      <c r="Y446" s="60">
        <f>'Publication Table'!W448/'Publication Table (%)'!Y$444</f>
        <v>8.7272727272727276E-3</v>
      </c>
    </row>
    <row r="447" spans="2:29" ht="15" hidden="1" customHeight="1" outlineLevel="2">
      <c r="B447" s="132" t="str">
        <f t="shared" si="58"/>
        <v>Golden Jubilee National HospitalCancellation based on capacity or non-clinical reason by hospital %</v>
      </c>
      <c r="C447" s="135" t="str">
        <f t="shared" si="65"/>
        <v>Golden Jubilee National Hospital</v>
      </c>
      <c r="D447" s="165"/>
      <c r="E447" s="61" t="s">
        <v>119</v>
      </c>
      <c r="F447" s="60">
        <f>'Publication Table'!D449/'Publication Table (%)'!F$444</f>
        <v>2.3547880690737835E-2</v>
      </c>
      <c r="G447" s="60">
        <f>'Publication Table'!E449/'Publication Table (%)'!G$444</f>
        <v>3.1771247021445591E-2</v>
      </c>
      <c r="H447" s="60">
        <f>'Publication Table'!F449/'Publication Table (%)'!H$444</f>
        <v>3.7064492216456635E-2</v>
      </c>
      <c r="I447" s="60">
        <f>'Publication Table'!G449/'Publication Table (%)'!I$444</f>
        <v>4.2232277526395176E-2</v>
      </c>
      <c r="J447" s="155">
        <f>'Publication Table'!H449/'Publication Table (%)'!J$444</f>
        <v>4.3413173652694613E-2</v>
      </c>
      <c r="K447" s="60">
        <f>'Publication Table'!I449/'Publication Table (%)'!K$444</f>
        <v>3.2554847841472043E-2</v>
      </c>
      <c r="L447" s="60">
        <f>'Publication Table'!J449/'Publication Table (%)'!L$444</f>
        <v>2.4822695035460994E-2</v>
      </c>
      <c r="M447" s="60">
        <f>'Publication Table'!K449/'Publication Table (%)'!M$444</f>
        <v>3.9789789789789788E-2</v>
      </c>
      <c r="N447" s="60">
        <f>'Publication Table'!L449/'Publication Table (%)'!N$444</f>
        <v>2.7819548872180452E-2</v>
      </c>
      <c r="O447" s="60">
        <f>'Publication Table'!M449/'Publication Table (%)'!O$444</f>
        <v>2.7700831024930747E-2</v>
      </c>
      <c r="P447" s="60">
        <f>'Publication Table'!N449/'Publication Table (%)'!P$444</f>
        <v>3.351206434316354E-2</v>
      </c>
      <c r="Q447" s="60">
        <f>'Publication Table'!O449/'Publication Table (%)'!Q$444</f>
        <v>1.9971469329529243E-2</v>
      </c>
      <c r="R447" s="60">
        <f>'Publication Table'!P449/'Publication Table (%)'!R$444</f>
        <v>2.2063595068137574E-2</v>
      </c>
      <c r="S447" s="60">
        <f>'Publication Table'!Q449/'Publication Table (%)'!S$444</f>
        <v>2.7308192457737322E-2</v>
      </c>
      <c r="T447" s="60">
        <f>'Publication Table'!R449/'Publication Table (%)'!T$444</f>
        <v>4.1339985744832504E-2</v>
      </c>
      <c r="U447" s="60">
        <f>'Publication Table'!S449/'Publication Table (%)'!U$444</f>
        <v>2.9758214507129573E-2</v>
      </c>
      <c r="V447" s="60">
        <f>'Publication Table'!T449/'Publication Table (%)'!V$444</f>
        <v>3.0474840538625089E-2</v>
      </c>
      <c r="W447" s="60">
        <f>'Publication Table'!U449/'Publication Table (%)'!W$444</f>
        <v>4.1355932203389831E-2</v>
      </c>
      <c r="X447" s="60">
        <f>'Publication Table'!V449/'Publication Table (%)'!X$444</f>
        <v>4.7963206307490146E-2</v>
      </c>
      <c r="Y447" s="60">
        <f>'Publication Table'!W449/'Publication Table (%)'!Y$444</f>
        <v>3.0545454545454546E-2</v>
      </c>
    </row>
    <row r="448" spans="2:29" ht="15" hidden="1" customHeight="1" outlineLevel="2">
      <c r="B448" s="132" t="str">
        <f t="shared" si="58"/>
        <v>Golden Jubilee National HospitalCancelled by Patient %</v>
      </c>
      <c r="C448" s="135" t="str">
        <f t="shared" si="65"/>
        <v>Golden Jubilee National Hospital</v>
      </c>
      <c r="D448" s="165"/>
      <c r="E448" s="61" t="s">
        <v>120</v>
      </c>
      <c r="F448" s="60">
        <f>'Publication Table'!D450/'Publication Table (%)'!F$444</f>
        <v>1.5698587127158554E-2</v>
      </c>
      <c r="G448" s="60">
        <f>'Publication Table'!E450/'Publication Table (%)'!G$444</f>
        <v>1.9062748212867357E-2</v>
      </c>
      <c r="H448" s="60">
        <f>'Publication Table'!F450/'Publication Table (%)'!H$444</f>
        <v>1.630837657524092E-2</v>
      </c>
      <c r="I448" s="60">
        <f>'Publication Table'!G450/'Publication Table (%)'!I$444</f>
        <v>1.8099547511312219E-2</v>
      </c>
      <c r="J448" s="155">
        <f>'Publication Table'!H450/'Publication Table (%)'!J$444</f>
        <v>1.87125748502994E-2</v>
      </c>
      <c r="K448" s="60">
        <f>'Publication Table'!I450/'Publication Table (%)'!K$444</f>
        <v>2.0523708421797595E-2</v>
      </c>
      <c r="L448" s="60">
        <f>'Publication Table'!J450/'Publication Table (%)'!L$444</f>
        <v>2.553191489361702E-2</v>
      </c>
      <c r="M448" s="60">
        <f>'Publication Table'!K450/'Publication Table (%)'!M$444</f>
        <v>2.177177177177177E-2</v>
      </c>
      <c r="N448" s="60">
        <f>'Publication Table'!L450/'Publication Table (%)'!N$444</f>
        <v>1.9548872180451128E-2</v>
      </c>
      <c r="O448" s="60">
        <f>'Publication Table'!M450/'Publication Table (%)'!O$444</f>
        <v>2.1468144044321329E-2</v>
      </c>
      <c r="P448" s="60">
        <f>'Publication Table'!N450/'Publication Table (%)'!P$444</f>
        <v>1.4075067024128687E-2</v>
      </c>
      <c r="Q448" s="60">
        <f>'Publication Table'!O450/'Publication Table (%)'!Q$444</f>
        <v>9.9857346647646214E-3</v>
      </c>
      <c r="R448" s="60">
        <f>'Publication Table'!P450/'Publication Table (%)'!R$444</f>
        <v>1.6872160934458143E-2</v>
      </c>
      <c r="S448" s="60">
        <f>'Publication Table'!Q450/'Publication Table (%)'!S$444</f>
        <v>1.6254876462938883E-2</v>
      </c>
      <c r="T448" s="60">
        <f>'Publication Table'!R450/'Publication Table (%)'!T$444</f>
        <v>7.8403421240199576E-3</v>
      </c>
      <c r="U448" s="60">
        <f>'Publication Table'!S450/'Publication Table (%)'!U$444</f>
        <v>1.6738995660260384E-2</v>
      </c>
      <c r="V448" s="60">
        <f>'Publication Table'!T450/'Publication Table (%)'!V$444</f>
        <v>1.8426647767540751E-2</v>
      </c>
      <c r="W448" s="60">
        <f>'Publication Table'!U450/'Publication Table (%)'!W$444</f>
        <v>2.1016949152542375E-2</v>
      </c>
      <c r="X448" s="60">
        <f>'Publication Table'!V450/'Publication Table (%)'!X$444</f>
        <v>1.2483574244415242E-2</v>
      </c>
      <c r="Y448" s="60">
        <f>'Publication Table'!W450/'Publication Table (%)'!Y$444</f>
        <v>1.4545454545454545E-2</v>
      </c>
    </row>
    <row r="449" spans="2:25" ht="15" hidden="1" customHeight="1" outlineLevel="2">
      <c r="B449" s="132" t="str">
        <f t="shared" si="58"/>
        <v>Golden Jubilee National HospitalOther reason %</v>
      </c>
      <c r="C449" s="135" t="str">
        <f t="shared" si="65"/>
        <v>Golden Jubilee National Hospital</v>
      </c>
      <c r="D449" s="165"/>
      <c r="E449" s="61" t="s">
        <v>121</v>
      </c>
      <c r="F449" s="60">
        <f>'Publication Table'!D451/'Publication Table (%)'!F$444</f>
        <v>0</v>
      </c>
      <c r="G449" s="60">
        <f>'Publication Table'!E451/'Publication Table (%)'!G$444</f>
        <v>0</v>
      </c>
      <c r="H449" s="60">
        <f>'Publication Table'!F451/'Publication Table (%)'!H$444</f>
        <v>0</v>
      </c>
      <c r="I449" s="60">
        <f>'Publication Table'!G451/'Publication Table (%)'!I$444</f>
        <v>0</v>
      </c>
      <c r="J449" s="155">
        <f>'Publication Table'!H451/'Publication Table (%)'!J$444</f>
        <v>0</v>
      </c>
      <c r="K449" s="60">
        <f>'Publication Table'!I451/'Publication Table (%)'!K$444</f>
        <v>0</v>
      </c>
      <c r="L449" s="60">
        <f>'Publication Table'!J451/'Publication Table (%)'!L$444</f>
        <v>0</v>
      </c>
      <c r="M449" s="60">
        <f>'Publication Table'!K451/'Publication Table (%)'!M$444</f>
        <v>0</v>
      </c>
      <c r="N449" s="60">
        <f>'Publication Table'!L451/'Publication Table (%)'!N$444</f>
        <v>0</v>
      </c>
      <c r="O449" s="60">
        <f>'Publication Table'!M451/'Publication Table (%)'!O$444</f>
        <v>0</v>
      </c>
      <c r="P449" s="60">
        <f>'Publication Table'!N451/'Publication Table (%)'!P$444</f>
        <v>0</v>
      </c>
      <c r="Q449" s="60">
        <f>'Publication Table'!O451/'Publication Table (%)'!Q$444</f>
        <v>0</v>
      </c>
      <c r="R449" s="60">
        <f>'Publication Table'!P451/'Publication Table (%)'!R$444</f>
        <v>0</v>
      </c>
      <c r="S449" s="60">
        <f>'Publication Table'!Q451/'Publication Table (%)'!S$444</f>
        <v>0</v>
      </c>
      <c r="T449" s="60">
        <f>'Publication Table'!R451/'Publication Table (%)'!T$444</f>
        <v>0</v>
      </c>
      <c r="U449" s="60">
        <f>'Publication Table'!S451/'Publication Table (%)'!U$444</f>
        <v>0</v>
      </c>
      <c r="V449" s="60">
        <f>'Publication Table'!T451/'Publication Table (%)'!V$444</f>
        <v>0</v>
      </c>
      <c r="W449" s="60">
        <f>'Publication Table'!U451/'Publication Table (%)'!W$444</f>
        <v>0</v>
      </c>
      <c r="X449" s="60">
        <f>'Publication Table'!V451/'Publication Table (%)'!X$444</f>
        <v>0</v>
      </c>
      <c r="Y449" s="60">
        <f>'Publication Table'!W451/'Publication Table (%)'!Y$444</f>
        <v>0</v>
      </c>
    </row>
    <row r="450" spans="2:25" ht="15" customHeight="1">
      <c r="B450" s="132" t="str">
        <f t="shared" si="58"/>
        <v>Golden Jubilee National Hospital</v>
      </c>
      <c r="C450" s="135" t="str">
        <f t="shared" si="65"/>
        <v>Golden Jubilee National Hospital</v>
      </c>
      <c r="D450" s="165"/>
      <c r="E450" s="76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</row>
    <row r="451" spans="2:25" ht="15" customHeight="1">
      <c r="D451" s="2"/>
      <c r="E451" s="46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</row>
    <row r="452" spans="2:25" ht="15" customHeight="1">
      <c r="D452" s="2"/>
      <c r="E452" s="48" t="s">
        <v>110</v>
      </c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</row>
    <row r="453" spans="2:25" ht="3.75" customHeight="1">
      <c r="D453" s="2"/>
      <c r="E453" s="46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</row>
    <row r="454" spans="2:25" ht="15" customHeight="1">
      <c r="D454" s="2"/>
      <c r="E454" s="49" t="s">
        <v>111</v>
      </c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</row>
    <row r="455" spans="2:25" ht="3.75" customHeight="1">
      <c r="D455" s="2"/>
      <c r="E455" s="2"/>
      <c r="F455" s="50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</row>
    <row r="456" spans="2:25" ht="15" customHeight="1">
      <c r="D456" s="2"/>
      <c r="E456" s="51" t="s">
        <v>112</v>
      </c>
      <c r="F456" s="52"/>
      <c r="G456" s="52"/>
      <c r="H456" s="52"/>
      <c r="I456" s="53"/>
      <c r="J456" s="47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</row>
    <row r="457" spans="2:25" ht="15" customHeight="1">
      <c r="D457" s="2"/>
      <c r="E457" s="54" t="s">
        <v>113</v>
      </c>
      <c r="F457" s="52"/>
      <c r="G457" s="52"/>
      <c r="H457" s="52"/>
      <c r="I457" s="53"/>
      <c r="J457" s="47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</row>
    <row r="458" spans="2:25" ht="15" customHeight="1">
      <c r="D458" s="2"/>
      <c r="E458" s="54" t="s">
        <v>513</v>
      </c>
      <c r="F458" s="52"/>
      <c r="G458" s="52"/>
      <c r="H458" s="52"/>
      <c r="I458" s="53"/>
      <c r="J458" s="47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</row>
    <row r="459" spans="2:25" ht="15" customHeight="1">
      <c r="D459" s="2"/>
      <c r="E459" s="54" t="s">
        <v>114</v>
      </c>
      <c r="F459" s="52"/>
      <c r="G459" s="52"/>
      <c r="H459" s="52"/>
      <c r="I459" s="53"/>
      <c r="J459" s="47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</row>
    <row r="460" spans="2:25" ht="15" customHeight="1">
      <c r="D460" s="2"/>
      <c r="E460" s="54" t="s">
        <v>514</v>
      </c>
      <c r="F460" s="52"/>
      <c r="G460" s="52"/>
      <c r="H460" s="52"/>
      <c r="I460" s="53"/>
      <c r="J460" s="47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</row>
    <row r="461" spans="2:25" ht="6" customHeight="1">
      <c r="D461" s="2"/>
      <c r="E461" s="54"/>
      <c r="F461" s="52"/>
      <c r="G461" s="52"/>
      <c r="H461" s="52"/>
      <c r="I461" s="53"/>
      <c r="J461" s="47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</row>
    <row r="462" spans="2:25" ht="15" customHeight="1">
      <c r="D462" s="2"/>
      <c r="E462" s="51" t="s">
        <v>91</v>
      </c>
      <c r="F462" s="52"/>
      <c r="G462" s="52"/>
      <c r="H462" s="52"/>
      <c r="I462" s="53"/>
      <c r="J462" s="47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</row>
    <row r="463" spans="2:25" ht="15" customHeight="1">
      <c r="D463" s="2"/>
      <c r="E463" s="54" t="s">
        <v>115</v>
      </c>
      <c r="F463" s="52"/>
      <c r="G463" s="52"/>
      <c r="H463" s="52"/>
      <c r="I463" s="53"/>
      <c r="J463" s="47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</row>
    <row r="464" spans="2:25" ht="15" customHeight="1">
      <c r="D464" s="2"/>
      <c r="E464" s="54" t="s">
        <v>116</v>
      </c>
      <c r="F464" s="52"/>
      <c r="G464" s="52"/>
      <c r="H464" s="52"/>
      <c r="I464" s="53"/>
      <c r="J464" s="47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</row>
    <row r="465" spans="5:25" ht="15" customHeight="1">
      <c r="E465" s="23"/>
    </row>
    <row r="466" spans="5:25" ht="15" customHeight="1">
      <c r="E466" s="51"/>
    </row>
    <row r="467" spans="5:25" ht="15" customHeight="1">
      <c r="E467" s="54"/>
    </row>
    <row r="468" spans="5:25" ht="15" customHeight="1">
      <c r="E468" s="23"/>
    </row>
    <row r="469" spans="5:25" ht="15" customHeight="1">
      <c r="E469" s="23"/>
    </row>
    <row r="470" spans="5:25" ht="15" customHeight="1">
      <c r="E470" s="23"/>
    </row>
    <row r="471" spans="5:25" ht="15" customHeight="1">
      <c r="E471" s="23"/>
    </row>
    <row r="472" spans="5:25" ht="15" customHeight="1">
      <c r="E472" s="23"/>
    </row>
    <row r="473" spans="5:25" ht="15" customHeight="1">
      <c r="E473" s="23"/>
      <c r="G473" s="25"/>
      <c r="H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</row>
    <row r="474" spans="5:25" ht="15" customHeight="1">
      <c r="E474" s="23"/>
      <c r="G474" s="25"/>
    </row>
    <row r="475" spans="5:25" ht="15" customHeight="1">
      <c r="E475" s="23"/>
      <c r="G475" s="25"/>
    </row>
    <row r="476" spans="5:25" ht="15" customHeight="1">
      <c r="E476" s="23"/>
    </row>
    <row r="477" spans="5:25" ht="15" customHeight="1">
      <c r="E477" s="23"/>
    </row>
    <row r="478" spans="5:25" ht="15" customHeight="1">
      <c r="E478" s="23"/>
    </row>
    <row r="479" spans="5:25" ht="15" customHeight="1">
      <c r="E479" s="23"/>
    </row>
    <row r="480" spans="5:25" ht="15" customHeight="1">
      <c r="E480" s="23"/>
    </row>
    <row r="481" spans="5:5" ht="15" customHeight="1">
      <c r="E481" s="23"/>
    </row>
    <row r="482" spans="5:5" ht="15" customHeight="1">
      <c r="E482" s="23"/>
    </row>
    <row r="483" spans="5:5" ht="15" customHeight="1">
      <c r="E483" s="23"/>
    </row>
    <row r="484" spans="5:5" ht="15" customHeight="1">
      <c r="E484" s="23"/>
    </row>
    <row r="485" spans="5:5" ht="15" customHeight="1">
      <c r="E485" s="23"/>
    </row>
    <row r="486" spans="5:5" ht="15" customHeight="1">
      <c r="E486" s="23"/>
    </row>
    <row r="487" spans="5:5" ht="15" customHeight="1">
      <c r="E487" s="23"/>
    </row>
    <row r="488" spans="5:5" ht="15" customHeight="1">
      <c r="E488" s="23"/>
    </row>
    <row r="489" spans="5:5" ht="15" customHeight="1">
      <c r="E489" s="23"/>
    </row>
    <row r="490" spans="5:5" ht="15" customHeight="1">
      <c r="E490" s="23"/>
    </row>
    <row r="491" spans="5:5" ht="15" customHeight="1">
      <c r="E491" s="23"/>
    </row>
    <row r="492" spans="5:5" ht="15" customHeight="1">
      <c r="E492" s="23"/>
    </row>
    <row r="493" spans="5:5" ht="15" customHeight="1">
      <c r="E493" s="23"/>
    </row>
    <row r="494" spans="5:5" ht="15" customHeight="1">
      <c r="E494" s="23"/>
    </row>
    <row r="495" spans="5:5" ht="15" customHeight="1">
      <c r="E495" s="23"/>
    </row>
    <row r="496" spans="5:5" ht="15" customHeight="1">
      <c r="E496" s="23"/>
    </row>
    <row r="497" spans="5:5" ht="15" customHeight="1">
      <c r="E497" s="23"/>
    </row>
    <row r="498" spans="5:5" ht="15" customHeight="1">
      <c r="E498" s="23"/>
    </row>
    <row r="499" spans="5:5" ht="15" customHeight="1">
      <c r="E499" s="23"/>
    </row>
    <row r="500" spans="5:5" ht="15" customHeight="1">
      <c r="E500" s="23"/>
    </row>
    <row r="501" spans="5:5" ht="15" customHeight="1">
      <c r="E501" s="23"/>
    </row>
    <row r="502" spans="5:5" ht="15" customHeight="1">
      <c r="E502" s="23"/>
    </row>
    <row r="503" spans="5:5" ht="15" customHeight="1">
      <c r="E503" s="23"/>
    </row>
    <row r="504" spans="5:5" ht="15" customHeight="1">
      <c r="E504" s="23"/>
    </row>
    <row r="505" spans="5:5" ht="15" customHeight="1">
      <c r="E505" s="23"/>
    </row>
    <row r="506" spans="5:5" ht="15" customHeight="1">
      <c r="E506" s="23"/>
    </row>
    <row r="507" spans="5:5" ht="15" customHeight="1">
      <c r="E507" s="23"/>
    </row>
    <row r="508" spans="5:5" ht="15" customHeight="1">
      <c r="E508" s="23"/>
    </row>
    <row r="509" spans="5:5" ht="15" customHeight="1">
      <c r="E509" s="23"/>
    </row>
    <row r="510" spans="5:5" ht="15" customHeight="1">
      <c r="E510" s="23"/>
    </row>
    <row r="511" spans="5:5" ht="15" customHeight="1">
      <c r="E511" s="23"/>
    </row>
    <row r="512" spans="5:5" ht="15" customHeight="1">
      <c r="E512" s="23"/>
    </row>
    <row r="513" spans="5:5" ht="15" customHeight="1">
      <c r="E513" s="23"/>
    </row>
    <row r="514" spans="5:5" ht="15" customHeight="1">
      <c r="E514" s="23"/>
    </row>
    <row r="515" spans="5:5" ht="15" customHeight="1">
      <c r="E515" s="23"/>
    </row>
    <row r="516" spans="5:5" ht="15" customHeight="1">
      <c r="E516" s="23"/>
    </row>
    <row r="517" spans="5:5" ht="15" customHeight="1">
      <c r="E517" s="23"/>
    </row>
    <row r="518" spans="5:5" ht="15" customHeight="1">
      <c r="E518" s="23"/>
    </row>
    <row r="519" spans="5:5" ht="15" customHeight="1">
      <c r="E519" s="23"/>
    </row>
    <row r="520" spans="5:5" ht="15" customHeight="1">
      <c r="E520" s="23"/>
    </row>
    <row r="521" spans="5:5" ht="15" customHeight="1">
      <c r="E521" s="23"/>
    </row>
    <row r="522" spans="5:5" ht="15" customHeight="1">
      <c r="E522" s="23"/>
    </row>
    <row r="523" spans="5:5" ht="15" customHeight="1">
      <c r="E523" s="23"/>
    </row>
    <row r="524" spans="5:5" ht="15" customHeight="1">
      <c r="E524" s="23"/>
    </row>
    <row r="525" spans="5:5" ht="15" customHeight="1">
      <c r="E525" s="23"/>
    </row>
    <row r="526" spans="5:5" ht="15" customHeight="1">
      <c r="E526" s="23"/>
    </row>
    <row r="527" spans="5:5" ht="15" customHeight="1">
      <c r="E527" s="23"/>
    </row>
    <row r="528" spans="5:5" ht="15" customHeight="1">
      <c r="E528" s="23"/>
    </row>
    <row r="529" spans="5:5" ht="15" customHeight="1">
      <c r="E529" s="23"/>
    </row>
    <row r="530" spans="5:5" ht="15" customHeight="1">
      <c r="E530" s="23"/>
    </row>
    <row r="531" spans="5:5" ht="15" customHeight="1">
      <c r="E531" s="23"/>
    </row>
    <row r="532" spans="5:5" ht="15" customHeight="1">
      <c r="E532" s="23"/>
    </row>
    <row r="533" spans="5:5" ht="15" customHeight="1">
      <c r="E533" s="23"/>
    </row>
    <row r="534" spans="5:5" ht="15" customHeight="1">
      <c r="E534" s="23"/>
    </row>
    <row r="535" spans="5:5" ht="15" customHeight="1">
      <c r="E535" s="23"/>
    </row>
    <row r="536" spans="5:5" ht="15" customHeight="1">
      <c r="E536" s="23"/>
    </row>
    <row r="537" spans="5:5" ht="15" customHeight="1">
      <c r="E537" s="23"/>
    </row>
    <row r="538" spans="5:5" ht="15" customHeight="1">
      <c r="E538" s="23"/>
    </row>
    <row r="539" spans="5:5" ht="15" customHeight="1">
      <c r="E539" s="23"/>
    </row>
    <row r="540" spans="5:5" ht="15" customHeight="1">
      <c r="E540" s="23"/>
    </row>
    <row r="541" spans="5:5" ht="15" customHeight="1">
      <c r="E541" s="23"/>
    </row>
    <row r="542" spans="5:5" ht="15" customHeight="1">
      <c r="E542" s="23"/>
    </row>
    <row r="543" spans="5:5" ht="15" customHeight="1">
      <c r="E543" s="23"/>
    </row>
    <row r="544" spans="5:5" ht="15" customHeight="1">
      <c r="E544" s="23"/>
    </row>
    <row r="545" spans="5:5" ht="15" customHeight="1">
      <c r="E545" s="23"/>
    </row>
    <row r="546" spans="5:5" ht="15" customHeight="1">
      <c r="E546" s="23"/>
    </row>
    <row r="547" spans="5:5" ht="15" customHeight="1">
      <c r="E547" s="23"/>
    </row>
    <row r="548" spans="5:5" ht="15" customHeight="1">
      <c r="E548" s="23"/>
    </row>
    <row r="549" spans="5:5" ht="15" customHeight="1">
      <c r="E549" s="23"/>
    </row>
    <row r="550" spans="5:5" ht="15" customHeight="1">
      <c r="E550" s="23"/>
    </row>
    <row r="551" spans="5:5" ht="15" customHeight="1">
      <c r="E551" s="23"/>
    </row>
    <row r="552" spans="5:5" ht="15" customHeight="1">
      <c r="E552" s="23"/>
    </row>
    <row r="553" spans="5:5" ht="15" customHeight="1">
      <c r="E553" s="23"/>
    </row>
    <row r="554" spans="5:5" ht="15" customHeight="1">
      <c r="E554" s="23"/>
    </row>
    <row r="555" spans="5:5" ht="15" customHeight="1">
      <c r="E555" s="23"/>
    </row>
    <row r="556" spans="5:5" ht="15" customHeight="1">
      <c r="E556" s="23"/>
    </row>
    <row r="557" spans="5:5" ht="15" customHeight="1">
      <c r="E557" s="23"/>
    </row>
    <row r="558" spans="5:5" ht="15" customHeight="1">
      <c r="E558" s="23"/>
    </row>
    <row r="559" spans="5:5" ht="15" customHeight="1">
      <c r="E559" s="23"/>
    </row>
    <row r="560" spans="5:5" ht="15" customHeight="1">
      <c r="E560" s="23"/>
    </row>
    <row r="561" spans="5:5" ht="15" customHeight="1">
      <c r="E561" s="23"/>
    </row>
    <row r="562" spans="5:5" ht="15" customHeight="1">
      <c r="E562" s="23"/>
    </row>
    <row r="563" spans="5:5" ht="15" customHeight="1">
      <c r="E563" s="23"/>
    </row>
    <row r="564" spans="5:5" ht="15" customHeight="1">
      <c r="E564" s="23"/>
    </row>
    <row r="565" spans="5:5" ht="15" customHeight="1">
      <c r="E565" s="23"/>
    </row>
    <row r="566" spans="5:5" ht="15" customHeight="1">
      <c r="E566" s="23"/>
    </row>
    <row r="567" spans="5:5" ht="15" customHeight="1">
      <c r="E567" s="23"/>
    </row>
    <row r="568" spans="5:5" ht="15" customHeight="1">
      <c r="E568" s="23"/>
    </row>
    <row r="569" spans="5:5" ht="15" customHeight="1">
      <c r="E569" s="23"/>
    </row>
    <row r="570" spans="5:5" ht="15" customHeight="1">
      <c r="E570" s="23"/>
    </row>
    <row r="571" spans="5:5" ht="15" customHeight="1">
      <c r="E571" s="23"/>
    </row>
    <row r="572" spans="5:5" ht="15" customHeight="1">
      <c r="E572" s="23"/>
    </row>
    <row r="573" spans="5:5" ht="15" customHeight="1">
      <c r="E573" s="23"/>
    </row>
    <row r="574" spans="5:5" ht="15" customHeight="1">
      <c r="E574" s="23"/>
    </row>
    <row r="575" spans="5:5" ht="15" customHeight="1">
      <c r="E575" s="23"/>
    </row>
    <row r="576" spans="5:5" ht="15" customHeight="1">
      <c r="E576" s="23"/>
    </row>
    <row r="577" spans="5:5" ht="15" customHeight="1">
      <c r="E577" s="23"/>
    </row>
    <row r="578" spans="5:5" ht="15" customHeight="1">
      <c r="E578" s="23"/>
    </row>
    <row r="579" spans="5:5" ht="15" customHeight="1">
      <c r="E579" s="23"/>
    </row>
    <row r="580" spans="5:5" ht="15" customHeight="1">
      <c r="E580" s="23"/>
    </row>
    <row r="581" spans="5:5" ht="15" customHeight="1">
      <c r="E581" s="23"/>
    </row>
    <row r="582" spans="5:5" ht="15" customHeight="1">
      <c r="E582" s="23"/>
    </row>
    <row r="583" spans="5:5" ht="15" customHeight="1">
      <c r="E583" s="23"/>
    </row>
    <row r="584" spans="5:5" ht="15" customHeight="1">
      <c r="E584" s="23"/>
    </row>
    <row r="585" spans="5:5" ht="15" customHeight="1">
      <c r="E585" s="23"/>
    </row>
    <row r="586" spans="5:5" ht="15" customHeight="1">
      <c r="E586" s="23"/>
    </row>
    <row r="587" spans="5:5" ht="15" customHeight="1">
      <c r="E587" s="23"/>
    </row>
    <row r="588" spans="5:5" ht="15" customHeight="1">
      <c r="E588" s="23"/>
    </row>
    <row r="589" spans="5:5" ht="15" customHeight="1">
      <c r="E589" s="23"/>
    </row>
    <row r="590" spans="5:5" ht="15" customHeight="1">
      <c r="E590" s="23"/>
    </row>
    <row r="591" spans="5:5" ht="15" customHeight="1">
      <c r="E591" s="23"/>
    </row>
    <row r="592" spans="5:5" ht="15" customHeight="1">
      <c r="E592" s="23"/>
    </row>
    <row r="593" spans="5:5" ht="15" customHeight="1">
      <c r="E593" s="23"/>
    </row>
    <row r="594" spans="5:5" ht="15" customHeight="1">
      <c r="E594" s="23"/>
    </row>
    <row r="595" spans="5:5" ht="15" customHeight="1">
      <c r="E595" s="23"/>
    </row>
    <row r="596" spans="5:5" ht="15" customHeight="1">
      <c r="E596" s="23"/>
    </row>
    <row r="597" spans="5:5" ht="15" customHeight="1">
      <c r="E597" s="23"/>
    </row>
    <row r="598" spans="5:5" ht="15" customHeight="1">
      <c r="E598" s="23"/>
    </row>
    <row r="599" spans="5:5" ht="15" customHeight="1">
      <c r="E599" s="23"/>
    </row>
    <row r="600" spans="5:5" ht="15" customHeight="1">
      <c r="E600" s="23"/>
    </row>
    <row r="601" spans="5:5" ht="15" customHeight="1">
      <c r="E601" s="23"/>
    </row>
    <row r="602" spans="5:5" ht="15" customHeight="1">
      <c r="E602" s="23"/>
    </row>
    <row r="603" spans="5:5" ht="15" customHeight="1">
      <c r="E603" s="23"/>
    </row>
    <row r="604" spans="5:5" ht="15" customHeight="1">
      <c r="E604" s="23"/>
    </row>
    <row r="605" spans="5:5" ht="15" customHeight="1">
      <c r="E605" s="23"/>
    </row>
    <row r="606" spans="5:5" ht="15" customHeight="1">
      <c r="E606" s="23"/>
    </row>
    <row r="607" spans="5:5" ht="15" customHeight="1">
      <c r="E607" s="23"/>
    </row>
    <row r="608" spans="5:5" ht="15" customHeight="1">
      <c r="E608" s="23"/>
    </row>
    <row r="609" spans="5:5" ht="15" customHeight="1">
      <c r="E609" s="23"/>
    </row>
    <row r="610" spans="5:5" ht="15" customHeight="1">
      <c r="E610" s="23"/>
    </row>
    <row r="611" spans="5:5" ht="15" customHeight="1">
      <c r="E611" s="23"/>
    </row>
    <row r="612" spans="5:5" ht="15" customHeight="1">
      <c r="E612" s="23"/>
    </row>
    <row r="613" spans="5:5" ht="15" customHeight="1">
      <c r="E613" s="23"/>
    </row>
    <row r="614" spans="5:5" ht="15" customHeight="1">
      <c r="E614" s="23"/>
    </row>
    <row r="615" spans="5:5" ht="15" customHeight="1">
      <c r="E615" s="23"/>
    </row>
    <row r="616" spans="5:5" ht="15" customHeight="1">
      <c r="E616" s="23"/>
    </row>
    <row r="617" spans="5:5" ht="15" customHeight="1">
      <c r="E617" s="23"/>
    </row>
    <row r="618" spans="5:5" ht="15" customHeight="1">
      <c r="E618" s="23"/>
    </row>
    <row r="619" spans="5:5" ht="15" customHeight="1">
      <c r="E619" s="23"/>
    </row>
    <row r="620" spans="5:5" ht="15" customHeight="1">
      <c r="E620" s="23"/>
    </row>
    <row r="621" spans="5:5" ht="15" customHeight="1">
      <c r="E621" s="23"/>
    </row>
    <row r="622" spans="5:5" ht="15" customHeight="1">
      <c r="E622" s="23"/>
    </row>
    <row r="623" spans="5:5" ht="15" customHeight="1">
      <c r="E623" s="23"/>
    </row>
    <row r="624" spans="5:5" ht="15" customHeight="1">
      <c r="E624" s="23"/>
    </row>
    <row r="625" spans="5:5" ht="15" customHeight="1">
      <c r="E625" s="23"/>
    </row>
    <row r="626" spans="5:5" ht="15" customHeight="1">
      <c r="E626" s="23"/>
    </row>
    <row r="627" spans="5:5" ht="15" customHeight="1">
      <c r="E627" s="23"/>
    </row>
    <row r="628" spans="5:5" ht="15" customHeight="1">
      <c r="E628" s="23"/>
    </row>
    <row r="629" spans="5:5" ht="15" customHeight="1">
      <c r="E629" s="23"/>
    </row>
    <row r="630" spans="5:5" ht="15" customHeight="1">
      <c r="E630" s="23"/>
    </row>
    <row r="631" spans="5:5" ht="15" customHeight="1">
      <c r="E631" s="23"/>
    </row>
    <row r="632" spans="5:5" ht="15" customHeight="1">
      <c r="E632" s="23"/>
    </row>
    <row r="633" spans="5:5" ht="15" customHeight="1">
      <c r="E633" s="23"/>
    </row>
    <row r="634" spans="5:5" ht="15" customHeight="1">
      <c r="E634" s="23"/>
    </row>
    <row r="635" spans="5:5" ht="15" customHeight="1">
      <c r="E635" s="23"/>
    </row>
    <row r="636" spans="5:5" ht="15" customHeight="1">
      <c r="E636" s="23"/>
    </row>
    <row r="637" spans="5:5" ht="15" customHeight="1">
      <c r="E637" s="23"/>
    </row>
    <row r="638" spans="5:5" ht="15" customHeight="1">
      <c r="E638" s="23"/>
    </row>
    <row r="639" spans="5:5" ht="15" customHeight="1">
      <c r="E639" s="23"/>
    </row>
    <row r="640" spans="5:5" ht="15" customHeight="1">
      <c r="E640" s="23"/>
    </row>
    <row r="641" spans="5:5" ht="15" customHeight="1">
      <c r="E641" s="23"/>
    </row>
    <row r="642" spans="5:5" ht="15" customHeight="1">
      <c r="E642" s="23"/>
    </row>
    <row r="643" spans="5:5" ht="15" customHeight="1">
      <c r="E643" s="23"/>
    </row>
    <row r="644" spans="5:5" ht="15" customHeight="1">
      <c r="E644" s="23"/>
    </row>
    <row r="645" spans="5:5" ht="15" customHeight="1">
      <c r="E645" s="23"/>
    </row>
    <row r="646" spans="5:5" ht="15" customHeight="1">
      <c r="E646" s="23"/>
    </row>
    <row r="647" spans="5:5" ht="15" customHeight="1">
      <c r="E647" s="23"/>
    </row>
    <row r="648" spans="5:5" ht="15" customHeight="1">
      <c r="E648" s="23"/>
    </row>
    <row r="649" spans="5:5" ht="15" customHeight="1">
      <c r="E649" s="23"/>
    </row>
    <row r="650" spans="5:5" ht="15" customHeight="1">
      <c r="E650" s="23"/>
    </row>
    <row r="651" spans="5:5" ht="15" customHeight="1">
      <c r="E651" s="23"/>
    </row>
    <row r="652" spans="5:5" ht="15" customHeight="1">
      <c r="E652" s="23"/>
    </row>
    <row r="653" spans="5:5" ht="15" customHeight="1">
      <c r="E653" s="23"/>
    </row>
    <row r="654" spans="5:5" ht="15" customHeight="1">
      <c r="E654" s="23"/>
    </row>
    <row r="655" spans="5:5" ht="15" customHeight="1">
      <c r="E655" s="23"/>
    </row>
    <row r="656" spans="5:5" ht="15" customHeight="1">
      <c r="E656" s="23"/>
    </row>
    <row r="657" spans="5:5" ht="15" customHeight="1">
      <c r="E657" s="23"/>
    </row>
    <row r="658" spans="5:5" ht="15" customHeight="1">
      <c r="E658" s="23"/>
    </row>
    <row r="659" spans="5:5" ht="15" customHeight="1">
      <c r="E659" s="23"/>
    </row>
    <row r="660" spans="5:5" ht="15" customHeight="1">
      <c r="E660" s="23"/>
    </row>
    <row r="661" spans="5:5" ht="15" customHeight="1">
      <c r="E661" s="23"/>
    </row>
    <row r="662" spans="5:5" ht="15" customHeight="1">
      <c r="E662" s="23"/>
    </row>
    <row r="663" spans="5:5" ht="15" customHeight="1">
      <c r="E663" s="23"/>
    </row>
    <row r="664" spans="5:5" ht="15" customHeight="1">
      <c r="E664" s="23"/>
    </row>
    <row r="665" spans="5:5" ht="15" customHeight="1">
      <c r="E665" s="23"/>
    </row>
    <row r="666" spans="5:5" ht="15" customHeight="1">
      <c r="E666" s="23"/>
    </row>
    <row r="667" spans="5:5" ht="15" customHeight="1">
      <c r="E667" s="23"/>
    </row>
    <row r="668" spans="5:5" ht="15" customHeight="1">
      <c r="E668" s="23"/>
    </row>
    <row r="669" spans="5:5" ht="15" customHeight="1">
      <c r="E669" s="23"/>
    </row>
    <row r="670" spans="5:5" ht="15" customHeight="1">
      <c r="E670" s="23"/>
    </row>
    <row r="671" spans="5:5" ht="15" customHeight="1">
      <c r="E671" s="23"/>
    </row>
    <row r="672" spans="5:5" ht="15" customHeight="1">
      <c r="E672" s="23"/>
    </row>
    <row r="673" spans="5:5" ht="15" customHeight="1">
      <c r="E673" s="23"/>
    </row>
    <row r="674" spans="5:5" ht="15" customHeight="1">
      <c r="E674" s="23"/>
    </row>
    <row r="675" spans="5:5" ht="15" customHeight="1">
      <c r="E675" s="23"/>
    </row>
    <row r="676" spans="5:5" ht="15" customHeight="1">
      <c r="E676" s="23"/>
    </row>
    <row r="677" spans="5:5" ht="15" customHeight="1">
      <c r="E677" s="23"/>
    </row>
    <row r="678" spans="5:5" ht="15" customHeight="1">
      <c r="E678" s="23"/>
    </row>
    <row r="679" spans="5:5" ht="15" customHeight="1">
      <c r="E679" s="23"/>
    </row>
    <row r="680" spans="5:5" ht="15" customHeight="1">
      <c r="E680" s="23"/>
    </row>
    <row r="681" spans="5:5" ht="15" customHeight="1">
      <c r="E681" s="23"/>
    </row>
    <row r="682" spans="5:5" ht="15" customHeight="1">
      <c r="E682" s="23"/>
    </row>
    <row r="683" spans="5:5" ht="15" customHeight="1">
      <c r="E683" s="23"/>
    </row>
    <row r="684" spans="5:5" ht="15" customHeight="1">
      <c r="E684" s="23"/>
    </row>
    <row r="685" spans="5:5" ht="15" customHeight="1">
      <c r="E685" s="23"/>
    </row>
    <row r="686" spans="5:5" ht="15" customHeight="1">
      <c r="E686" s="23"/>
    </row>
    <row r="687" spans="5:5" ht="15" customHeight="1">
      <c r="E687" s="23"/>
    </row>
    <row r="688" spans="5:5" ht="15" customHeight="1">
      <c r="E688" s="23"/>
    </row>
    <row r="689" spans="5:5" ht="15" customHeight="1">
      <c r="E689" s="23"/>
    </row>
    <row r="690" spans="5:5" ht="15" customHeight="1">
      <c r="E690" s="23"/>
    </row>
    <row r="691" spans="5:5" ht="15" customHeight="1">
      <c r="E691" s="23"/>
    </row>
    <row r="692" spans="5:5" ht="15" customHeight="1">
      <c r="E692" s="23"/>
    </row>
    <row r="693" spans="5:5" ht="15" customHeight="1">
      <c r="E693" s="23"/>
    </row>
    <row r="694" spans="5:5" ht="15" customHeight="1">
      <c r="E694" s="23"/>
    </row>
    <row r="695" spans="5:5" ht="15" customHeight="1">
      <c r="E695" s="23"/>
    </row>
    <row r="696" spans="5:5" ht="15" customHeight="1">
      <c r="E696" s="23"/>
    </row>
    <row r="697" spans="5:5" ht="15" customHeight="1">
      <c r="E697" s="23"/>
    </row>
    <row r="698" spans="5:5" ht="15" customHeight="1">
      <c r="E698" s="23"/>
    </row>
    <row r="699" spans="5:5" ht="15" customHeight="1">
      <c r="E699" s="23"/>
    </row>
    <row r="700" spans="5:5" ht="15" customHeight="1">
      <c r="E700" s="23"/>
    </row>
    <row r="701" spans="5:5" ht="15" customHeight="1">
      <c r="E701" s="23"/>
    </row>
    <row r="702" spans="5:5" ht="15" customHeight="1">
      <c r="E702" s="23"/>
    </row>
    <row r="703" spans="5:5" ht="15" customHeight="1">
      <c r="E703" s="23"/>
    </row>
    <row r="704" spans="5:5" ht="15" customHeight="1">
      <c r="E704" s="23"/>
    </row>
    <row r="705" spans="5:5" ht="15" customHeight="1">
      <c r="E705" s="23"/>
    </row>
    <row r="706" spans="5:5" ht="15" customHeight="1">
      <c r="E706" s="23"/>
    </row>
    <row r="707" spans="5:5" ht="15" customHeight="1">
      <c r="E707" s="23"/>
    </row>
    <row r="708" spans="5:5" ht="15" customHeight="1">
      <c r="E708" s="23"/>
    </row>
    <row r="709" spans="5:5" ht="15" customHeight="1">
      <c r="E709" s="23"/>
    </row>
    <row r="710" spans="5:5" ht="15" customHeight="1">
      <c r="E710" s="23"/>
    </row>
    <row r="711" spans="5:5" ht="15" customHeight="1">
      <c r="E711" s="23"/>
    </row>
    <row r="712" spans="5:5" ht="15" customHeight="1">
      <c r="E712" s="23"/>
    </row>
    <row r="713" spans="5:5" ht="15" customHeight="1">
      <c r="E713" s="23"/>
    </row>
    <row r="714" spans="5:5" ht="15" customHeight="1">
      <c r="E714" s="23"/>
    </row>
    <row r="715" spans="5:5" ht="15" customHeight="1">
      <c r="E715" s="23"/>
    </row>
    <row r="716" spans="5:5" ht="15" customHeight="1">
      <c r="E716" s="23"/>
    </row>
    <row r="717" spans="5:5" ht="15" customHeight="1">
      <c r="E717" s="23"/>
    </row>
    <row r="718" spans="5:5" ht="15" customHeight="1">
      <c r="E718" s="23"/>
    </row>
    <row r="719" spans="5:5" ht="15" customHeight="1">
      <c r="E719" s="23"/>
    </row>
    <row r="720" spans="5:5" ht="15" customHeight="1">
      <c r="E720" s="23"/>
    </row>
    <row r="721" spans="5:5" ht="15" customHeight="1">
      <c r="E721" s="23"/>
    </row>
    <row r="722" spans="5:5" ht="15" customHeight="1">
      <c r="E722" s="23"/>
    </row>
    <row r="723" spans="5:5" ht="15" customHeight="1">
      <c r="E723" s="23"/>
    </row>
    <row r="724" spans="5:5" ht="15" customHeight="1">
      <c r="E724" s="23"/>
    </row>
    <row r="725" spans="5:5" ht="15" customHeight="1">
      <c r="E725" s="23"/>
    </row>
    <row r="726" spans="5:5" ht="15" customHeight="1">
      <c r="E726" s="23"/>
    </row>
    <row r="727" spans="5:5" ht="15" customHeight="1">
      <c r="E727" s="23"/>
    </row>
    <row r="728" spans="5:5" ht="15" customHeight="1">
      <c r="E728" s="23"/>
    </row>
    <row r="729" spans="5:5" ht="15" customHeight="1">
      <c r="E729" s="23"/>
    </row>
    <row r="730" spans="5:5" ht="15" customHeight="1">
      <c r="E730" s="23"/>
    </row>
    <row r="731" spans="5:5" ht="15" customHeight="1">
      <c r="E731" s="23"/>
    </row>
    <row r="732" spans="5:5" ht="15" customHeight="1">
      <c r="E732" s="23"/>
    </row>
    <row r="733" spans="5:5" ht="15" customHeight="1">
      <c r="E733" s="23"/>
    </row>
    <row r="734" spans="5:5" ht="15" customHeight="1">
      <c r="E734" s="23"/>
    </row>
    <row r="735" spans="5:5" ht="15" customHeight="1">
      <c r="E735" s="23"/>
    </row>
    <row r="736" spans="5:5" ht="15" customHeight="1">
      <c r="E736" s="23"/>
    </row>
    <row r="737" spans="5:5" ht="15" customHeight="1">
      <c r="E737" s="23"/>
    </row>
    <row r="738" spans="5:5" ht="15" customHeight="1">
      <c r="E738" s="23"/>
    </row>
    <row r="739" spans="5:5" ht="15" customHeight="1">
      <c r="E739" s="23"/>
    </row>
    <row r="740" spans="5:5" ht="15" customHeight="1">
      <c r="E740" s="23"/>
    </row>
    <row r="741" spans="5:5" ht="15" customHeight="1">
      <c r="E741" s="23"/>
    </row>
    <row r="742" spans="5:5" ht="15" customHeight="1">
      <c r="E742" s="23"/>
    </row>
    <row r="743" spans="5:5" ht="15" customHeight="1">
      <c r="E743" s="23"/>
    </row>
    <row r="744" spans="5:5" ht="15" customHeight="1">
      <c r="E744" s="23"/>
    </row>
    <row r="745" spans="5:5" ht="15" customHeight="1">
      <c r="E745" s="23"/>
    </row>
    <row r="746" spans="5:5" ht="15" customHeight="1">
      <c r="E746" s="23"/>
    </row>
    <row r="747" spans="5:5" ht="15" customHeight="1">
      <c r="E747" s="23"/>
    </row>
    <row r="748" spans="5:5" ht="15" customHeight="1">
      <c r="E748" s="23"/>
    </row>
    <row r="749" spans="5:5" ht="15" customHeight="1">
      <c r="E749" s="23"/>
    </row>
    <row r="750" spans="5:5" ht="15" customHeight="1">
      <c r="E750" s="23"/>
    </row>
    <row r="751" spans="5:5" ht="15" customHeight="1">
      <c r="E751" s="23"/>
    </row>
    <row r="752" spans="5:5" ht="15" customHeight="1">
      <c r="E752" s="23"/>
    </row>
    <row r="753" spans="5:5" ht="15" customHeight="1">
      <c r="E753" s="23"/>
    </row>
    <row r="754" spans="5:5" ht="15" customHeight="1">
      <c r="E754" s="23"/>
    </row>
    <row r="755" spans="5:5" ht="15" customHeight="1">
      <c r="E755" s="23"/>
    </row>
    <row r="756" spans="5:5" ht="15" customHeight="1">
      <c r="E756" s="23"/>
    </row>
    <row r="757" spans="5:5" ht="15" customHeight="1">
      <c r="E757" s="23"/>
    </row>
    <row r="758" spans="5:5" ht="15" customHeight="1">
      <c r="E758" s="23"/>
    </row>
    <row r="759" spans="5:5" ht="15" customHeight="1">
      <c r="E759" s="23"/>
    </row>
    <row r="760" spans="5:5" ht="15" customHeight="1">
      <c r="E760" s="23"/>
    </row>
    <row r="761" spans="5:5" ht="15" customHeight="1">
      <c r="E761" s="23"/>
    </row>
    <row r="762" spans="5:5" ht="15" customHeight="1">
      <c r="E762" s="23"/>
    </row>
    <row r="763" spans="5:5" ht="15" customHeight="1">
      <c r="E763" s="23"/>
    </row>
    <row r="764" spans="5:5" ht="15" customHeight="1">
      <c r="E764" s="23"/>
    </row>
    <row r="765" spans="5:5" ht="15" customHeight="1">
      <c r="E765" s="23"/>
    </row>
    <row r="766" spans="5:5" ht="15" customHeight="1">
      <c r="E766" s="23"/>
    </row>
    <row r="767" spans="5:5" ht="15" customHeight="1">
      <c r="E767" s="23"/>
    </row>
    <row r="768" spans="5:5" ht="15" customHeight="1">
      <c r="E768" s="23"/>
    </row>
    <row r="769" spans="5:5" ht="15" customHeight="1">
      <c r="E769" s="23"/>
    </row>
    <row r="770" spans="5:5" ht="15" customHeight="1">
      <c r="E770" s="23"/>
    </row>
    <row r="771" spans="5:5" ht="15" customHeight="1">
      <c r="E771" s="23"/>
    </row>
    <row r="772" spans="5:5" ht="15" customHeight="1">
      <c r="E772" s="23"/>
    </row>
    <row r="773" spans="5:5" ht="15" customHeight="1">
      <c r="E773" s="23"/>
    </row>
    <row r="774" spans="5:5" ht="15" customHeight="1">
      <c r="E774" s="23"/>
    </row>
    <row r="775" spans="5:5" ht="15" customHeight="1">
      <c r="E775" s="23"/>
    </row>
    <row r="776" spans="5:5" ht="15" customHeight="1">
      <c r="E776" s="23"/>
    </row>
    <row r="777" spans="5:5" ht="15" customHeight="1">
      <c r="E777" s="23"/>
    </row>
    <row r="778" spans="5:5" ht="15" customHeight="1">
      <c r="E778" s="23"/>
    </row>
    <row r="779" spans="5:5" ht="15" customHeight="1">
      <c r="E779" s="23"/>
    </row>
    <row r="780" spans="5:5" ht="15" customHeight="1">
      <c r="E780" s="23"/>
    </row>
    <row r="781" spans="5:5" ht="15" customHeight="1">
      <c r="E781" s="23"/>
    </row>
    <row r="782" spans="5:5" ht="15" customHeight="1">
      <c r="E782" s="23"/>
    </row>
    <row r="783" spans="5:5" ht="15" customHeight="1">
      <c r="E783" s="23"/>
    </row>
    <row r="784" spans="5:5" ht="15" customHeight="1">
      <c r="E784" s="23"/>
    </row>
    <row r="785" spans="5:5" ht="15" customHeight="1">
      <c r="E785" s="23"/>
    </row>
    <row r="786" spans="5:5" ht="15" customHeight="1">
      <c r="E786" s="23"/>
    </row>
    <row r="787" spans="5:5" ht="15" customHeight="1">
      <c r="E787" s="23"/>
    </row>
    <row r="788" spans="5:5" ht="15" customHeight="1">
      <c r="E788" s="23"/>
    </row>
    <row r="789" spans="5:5" ht="15" customHeight="1">
      <c r="E789" s="23"/>
    </row>
    <row r="790" spans="5:5" ht="15" customHeight="1">
      <c r="E790" s="23"/>
    </row>
    <row r="791" spans="5:5" ht="15" customHeight="1">
      <c r="E791" s="23"/>
    </row>
    <row r="792" spans="5:5" ht="15" customHeight="1">
      <c r="E792" s="23"/>
    </row>
    <row r="793" spans="5:5" ht="15" customHeight="1">
      <c r="E793" s="23"/>
    </row>
    <row r="794" spans="5:5" ht="15" customHeight="1">
      <c r="E794" s="23"/>
    </row>
    <row r="795" spans="5:5" ht="15" customHeight="1">
      <c r="E795" s="23"/>
    </row>
    <row r="796" spans="5:5" ht="15" customHeight="1">
      <c r="E796" s="23"/>
    </row>
    <row r="797" spans="5:5" ht="15" customHeight="1">
      <c r="E797" s="23"/>
    </row>
    <row r="798" spans="5:5" ht="15" customHeight="1">
      <c r="E798" s="23"/>
    </row>
    <row r="799" spans="5:5" ht="15" customHeight="1">
      <c r="E799" s="23"/>
    </row>
    <row r="800" spans="5:5" ht="15" customHeight="1">
      <c r="E800" s="23"/>
    </row>
    <row r="801" spans="5:5" ht="15" customHeight="1">
      <c r="E801" s="23"/>
    </row>
    <row r="802" spans="5:5" ht="15" customHeight="1">
      <c r="E802" s="23"/>
    </row>
    <row r="803" spans="5:5" ht="15" customHeight="1">
      <c r="E803" s="23"/>
    </row>
    <row r="804" spans="5:5" ht="15" customHeight="1">
      <c r="E804" s="23"/>
    </row>
    <row r="805" spans="5:5" ht="15" customHeight="1">
      <c r="E805" s="23"/>
    </row>
    <row r="806" spans="5:5" ht="15" customHeight="1">
      <c r="E806" s="23"/>
    </row>
    <row r="807" spans="5:5" ht="15" customHeight="1">
      <c r="E807" s="23"/>
    </row>
    <row r="808" spans="5:5" ht="15" customHeight="1">
      <c r="E808" s="23"/>
    </row>
    <row r="809" spans="5:5" ht="15" customHeight="1">
      <c r="E809" s="23"/>
    </row>
    <row r="810" spans="5:5" ht="15" customHeight="1">
      <c r="E810" s="23"/>
    </row>
    <row r="811" spans="5:5" ht="15" customHeight="1">
      <c r="E811" s="23"/>
    </row>
    <row r="812" spans="5:5" ht="15" customHeight="1">
      <c r="E812" s="23"/>
    </row>
    <row r="813" spans="5:5" ht="15" customHeight="1">
      <c r="E813" s="23"/>
    </row>
    <row r="814" spans="5:5" ht="15" customHeight="1">
      <c r="E814" s="23"/>
    </row>
    <row r="815" spans="5:5" ht="15" customHeight="1">
      <c r="E815" s="23"/>
    </row>
    <row r="816" spans="5:5" ht="15" customHeight="1">
      <c r="E816" s="23"/>
    </row>
    <row r="817" spans="5:5" ht="15" customHeight="1">
      <c r="E817" s="23"/>
    </row>
    <row r="818" spans="5:5" ht="15" customHeight="1">
      <c r="E818" s="23"/>
    </row>
    <row r="819" spans="5:5" ht="15" customHeight="1">
      <c r="E819" s="23"/>
    </row>
    <row r="820" spans="5:5" ht="15" customHeight="1">
      <c r="E820" s="23"/>
    </row>
    <row r="821" spans="5:5" ht="15" customHeight="1">
      <c r="E821" s="23"/>
    </row>
    <row r="822" spans="5:5" ht="15" customHeight="1">
      <c r="E822" s="23"/>
    </row>
    <row r="823" spans="5:5" ht="15" customHeight="1">
      <c r="E823" s="23"/>
    </row>
    <row r="824" spans="5:5" ht="15" customHeight="1">
      <c r="E824" s="23"/>
    </row>
    <row r="825" spans="5:5" ht="15" customHeight="1">
      <c r="E825" s="23"/>
    </row>
    <row r="826" spans="5:5" ht="15" customHeight="1">
      <c r="E826" s="23"/>
    </row>
    <row r="827" spans="5:5" ht="15" customHeight="1">
      <c r="E827" s="23"/>
    </row>
    <row r="828" spans="5:5" ht="15" customHeight="1">
      <c r="E828" s="23"/>
    </row>
    <row r="829" spans="5:5" ht="15" customHeight="1">
      <c r="E829" s="23"/>
    </row>
    <row r="830" spans="5:5" ht="15" customHeight="1">
      <c r="E830" s="23"/>
    </row>
    <row r="831" spans="5:5" ht="15" customHeight="1">
      <c r="E831" s="23"/>
    </row>
    <row r="832" spans="5:5" ht="15" customHeight="1">
      <c r="E832" s="23"/>
    </row>
    <row r="833" spans="5:5" ht="15" customHeight="1">
      <c r="E833" s="23"/>
    </row>
    <row r="834" spans="5:5" ht="15" customHeight="1">
      <c r="E834" s="23"/>
    </row>
    <row r="835" spans="5:5" ht="15" customHeight="1">
      <c r="E835" s="23"/>
    </row>
    <row r="836" spans="5:5" ht="15" customHeight="1">
      <c r="E836" s="23"/>
    </row>
    <row r="837" spans="5:5" ht="15" customHeight="1">
      <c r="E837" s="23"/>
    </row>
    <row r="838" spans="5:5" ht="15" customHeight="1">
      <c r="E838" s="23"/>
    </row>
    <row r="839" spans="5:5" ht="15" customHeight="1">
      <c r="E839" s="23"/>
    </row>
    <row r="840" spans="5:5" ht="15" customHeight="1">
      <c r="E840" s="23"/>
    </row>
  </sheetData>
  <mergeCells count="1">
    <mergeCell ref="I1:J4"/>
  </mergeCells>
  <pageMargins left="0.35433070866141736" right="0.35433070866141736" top="0.98425196850393704" bottom="0.98425196850393704" header="0.51181102362204722" footer="0.51181102362204722"/>
  <pageSetup paperSize="8" scale="55" orientation="landscape" r:id="rId1"/>
  <headerFooter alignWithMargins="0">
    <oddFooter>&amp;C&amp;A&amp;RPage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1"/>
  <dimension ref="A2:A17"/>
  <sheetViews>
    <sheetView workbookViewId="0">
      <selection activeCell="A18" sqref="A18"/>
    </sheetView>
  </sheetViews>
  <sheetFormatPr defaultRowHeight="15"/>
  <cols>
    <col min="1" max="1" width="30.7109375" bestFit="1" customWidth="1"/>
  </cols>
  <sheetData>
    <row r="2" spans="1:1">
      <c r="A2" t="s">
        <v>123</v>
      </c>
    </row>
    <row r="3" spans="1:1">
      <c r="A3" t="s">
        <v>126</v>
      </c>
    </row>
    <row r="4" spans="1:1">
      <c r="A4" t="s">
        <v>127</v>
      </c>
    </row>
    <row r="5" spans="1:1">
      <c r="A5" t="s">
        <v>18</v>
      </c>
    </row>
    <row r="6" spans="1:1">
      <c r="A6" t="s">
        <v>23</v>
      </c>
    </row>
    <row r="7" spans="1:1">
      <c r="A7" t="s">
        <v>28</v>
      </c>
    </row>
    <row r="8" spans="1:1">
      <c r="A8" t="s">
        <v>112</v>
      </c>
    </row>
    <row r="9" spans="1:1">
      <c r="A9" t="s">
        <v>128</v>
      </c>
    </row>
    <row r="10" spans="1:1">
      <c r="A10" t="s">
        <v>129</v>
      </c>
    </row>
    <row r="11" spans="1:1">
      <c r="A11" t="s">
        <v>130</v>
      </c>
    </row>
    <row r="12" spans="1:1">
      <c r="A12" t="s">
        <v>78</v>
      </c>
    </row>
    <row r="13" spans="1:1">
      <c r="A13" t="s">
        <v>91</v>
      </c>
    </row>
    <row r="14" spans="1:1">
      <c r="A14" t="s">
        <v>94</v>
      </c>
    </row>
    <row r="15" spans="1:1">
      <c r="A15" t="s">
        <v>98</v>
      </c>
    </row>
    <row r="16" spans="1:1">
      <c r="A16" t="s">
        <v>105</v>
      </c>
    </row>
    <row r="17" spans="1:1">
      <c r="A17" t="s">
        <v>108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AJ206"/>
  <sheetViews>
    <sheetView showGridLines="0" topLeftCell="B4" zoomScaleNormal="100" workbookViewId="0">
      <selection activeCell="H8" sqref="H8"/>
    </sheetView>
  </sheetViews>
  <sheetFormatPr defaultRowHeight="15"/>
  <cols>
    <col min="1" max="1" width="86.5703125" style="129" hidden="1" customWidth="1"/>
    <col min="2" max="2" width="8" style="99" customWidth="1"/>
    <col min="3" max="3" width="8.85546875" customWidth="1"/>
    <col min="4" max="4" width="9" customWidth="1"/>
    <col min="10" max="22" width="9.28515625" customWidth="1"/>
    <col min="23" max="24" width="9.140625" hidden="1" customWidth="1"/>
    <col min="25" max="26" width="9.140625" customWidth="1"/>
    <col min="27" max="27" width="20.140625" customWidth="1"/>
  </cols>
  <sheetData>
    <row r="1" spans="2:27" s="129" customFormat="1" ht="18">
      <c r="B1" s="1" t="s">
        <v>0</v>
      </c>
      <c r="K1" s="236"/>
      <c r="L1" s="236"/>
      <c r="AA1" s="129" t="s">
        <v>123</v>
      </c>
    </row>
    <row r="2" spans="2:27" ht="26.25" customHeight="1">
      <c r="B2" s="6" t="s">
        <v>518</v>
      </c>
      <c r="K2" s="236"/>
      <c r="L2" s="236"/>
    </row>
    <row r="7" spans="2:27">
      <c r="AA7" s="129" t="s">
        <v>510</v>
      </c>
    </row>
    <row r="8" spans="2:27">
      <c r="C8" s="79" t="s">
        <v>122</v>
      </c>
      <c r="H8" s="87"/>
      <c r="AA8" s="129" t="s">
        <v>7</v>
      </c>
    </row>
    <row r="9" spans="2:27">
      <c r="H9" s="87"/>
      <c r="AA9" s="129" t="s">
        <v>511</v>
      </c>
    </row>
    <row r="10" spans="2:27">
      <c r="AA10" s="129" t="s">
        <v>512</v>
      </c>
    </row>
    <row r="29" spans="1:28">
      <c r="A29" s="129" t="s">
        <v>124</v>
      </c>
      <c r="B29" s="17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172" t="str">
        <f>'[1]Publication Table (%)'!K5</f>
        <v xml:space="preserve"> 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</row>
    <row r="30" spans="1:28">
      <c r="A30" s="176"/>
      <c r="B30" s="178"/>
      <c r="C30" s="140" t="str">
        <f>AA1</f>
        <v>NHS Scotland</v>
      </c>
      <c r="D30" s="141"/>
      <c r="E30" s="141"/>
      <c r="F30" s="141"/>
      <c r="G30" s="141"/>
      <c r="H30" s="141"/>
      <c r="I30" s="84"/>
      <c r="J30" s="158">
        <v>42248</v>
      </c>
      <c r="K30" s="158">
        <v>42278</v>
      </c>
      <c r="L30" s="158">
        <v>42309</v>
      </c>
      <c r="M30" s="158">
        <v>42339</v>
      </c>
      <c r="N30" s="142">
        <v>42370</v>
      </c>
      <c r="O30" s="158">
        <v>42401</v>
      </c>
      <c r="P30" s="158">
        <v>42430</v>
      </c>
      <c r="Q30" s="142">
        <v>42461</v>
      </c>
      <c r="R30" s="142">
        <v>42491</v>
      </c>
      <c r="S30" s="142">
        <v>42522</v>
      </c>
      <c r="T30" s="142">
        <v>42552</v>
      </c>
      <c r="U30" s="142">
        <v>42583</v>
      </c>
      <c r="V30" s="142">
        <v>42614</v>
      </c>
      <c r="W30" s="142">
        <v>42644</v>
      </c>
      <c r="X30" s="142">
        <v>42675</v>
      </c>
      <c r="Y30" s="159"/>
    </row>
    <row r="31" spans="1:28">
      <c r="A31" s="129" t="str">
        <f>CONCATENATE($AA$1,$A$29,C31)</f>
        <v>NHS ScotlandAll LocationsTotal Number of scheduled elective cancellations in theatre systems</v>
      </c>
      <c r="B31" s="177"/>
      <c r="C31" s="78" t="s">
        <v>125</v>
      </c>
      <c r="D31" s="87"/>
      <c r="E31" s="87"/>
      <c r="F31" s="87"/>
      <c r="G31" s="87"/>
      <c r="H31" s="87"/>
      <c r="I31" s="85"/>
      <c r="J31" s="185">
        <f>VLOOKUP($A$31,'Publication Table'!$A$6:W454,J36,FALSE)</f>
        <v>2829</v>
      </c>
      <c r="K31" s="185">
        <f>VLOOKUP($A$31,'Publication Table'!$A$6:X454,K36,FALSE)</f>
        <v>3050</v>
      </c>
      <c r="L31" s="185">
        <f>VLOOKUP($A$31,'Publication Table'!$A$6:Y454,L36,FALSE)</f>
        <v>3062</v>
      </c>
      <c r="M31" s="185">
        <f>VLOOKUP($A$31,'Publication Table'!$A$6:Z454,M36,FALSE)</f>
        <v>2921</v>
      </c>
      <c r="N31" s="185">
        <f>VLOOKUP($A$31,'Publication Table'!$A$6:AA454,N36,FALSE)</f>
        <v>3197</v>
      </c>
      <c r="O31" s="185">
        <f>VLOOKUP($A$31,'Publication Table'!$A$6:AB454,O36,FALSE)</f>
        <v>3225</v>
      </c>
      <c r="P31" s="185">
        <f>VLOOKUP($A$31,'Publication Table'!$A$6:AC454,P36,FALSE)</f>
        <v>3232</v>
      </c>
      <c r="Q31" s="185">
        <f>VLOOKUP($A$31,'Publication Table'!$A$6:AD454,Q36,FALSE)</f>
        <v>2807</v>
      </c>
      <c r="R31" s="185">
        <f>VLOOKUP($A$31,'Publication Table'!$A$6:AE454,R36,FALSE)</f>
        <v>2849</v>
      </c>
      <c r="S31" s="190">
        <f>VLOOKUP($A$31,'Publication Table'!$A$6:AF454,S36,FALSE)</f>
        <v>3004</v>
      </c>
      <c r="T31" s="190">
        <f>VLOOKUP($A$31,'Publication Table'!$A$6:AG454,T36,FALSE)</f>
        <v>2318</v>
      </c>
      <c r="U31" s="190">
        <f>VLOOKUP($A$31,'Publication Table'!$A$6:AH454,U36,FALSE)</f>
        <v>2879</v>
      </c>
      <c r="V31" s="190">
        <f>VLOOKUP($A$31,'Publication Table'!$A$6:AI454,V36,FALSE)</f>
        <v>2742</v>
      </c>
      <c r="W31" s="190">
        <f>VLOOKUP($A$31,'Publication Table'!$A$6:AJ454,W36,FALSE)</f>
        <v>2719</v>
      </c>
      <c r="X31" s="190" t="e">
        <f>VLOOKUP($A$31,'Publication Table'!$A$6:AK454,X36,FALSE)</f>
        <v>#VALUE!</v>
      </c>
      <c r="Y31" s="87"/>
    </row>
    <row r="32" spans="1:28">
      <c r="A32" s="129" t="str">
        <f t="shared" ref="A32:A35" si="0">CONCATENATE($AA$1,$A$29,C32)</f>
        <v>NHS ScotlandAll LocationsCancellation based on clinical reason by hospital</v>
      </c>
      <c r="B32" s="177"/>
      <c r="C32" s="77" t="s">
        <v>5</v>
      </c>
      <c r="D32" s="87"/>
      <c r="E32" s="87"/>
      <c r="F32" s="87"/>
      <c r="G32" s="87"/>
      <c r="H32" s="87"/>
      <c r="I32" s="85"/>
      <c r="J32" s="186" t="e">
        <f>VLOOKUP($A$32,'Publication Table'!$A$6:V595,'Chart (% of Operations)-bar'!#REF!,FALSE)</f>
        <v>#REF!</v>
      </c>
      <c r="K32" s="186" t="e">
        <f>VLOOKUP($A$32,'Publication Table'!$A$6:W595,'Chart (% of Operations)-bar'!#REF!,FALSE)</f>
        <v>#REF!</v>
      </c>
      <c r="L32" s="186" t="e">
        <f>VLOOKUP($A$32,'Publication Table'!$A$6:X595,'Chart (% of Operations)-bar'!#REF!,FALSE)</f>
        <v>#REF!</v>
      </c>
      <c r="M32" s="186" t="e">
        <f>VLOOKUP($A$32,'Publication Table'!$A$6:Y595,'Chart (% of Operations)-bar'!#REF!,FALSE)</f>
        <v>#REF!</v>
      </c>
      <c r="N32" s="186">
        <f>VLOOKUP($A$32,'Publication Table'!$A$6:Z595,'Chart (% of Operations)-bar'!J37,FALSE)</f>
        <v>1009</v>
      </c>
      <c r="O32" s="186">
        <f>VLOOKUP($A$32,'Publication Table'!$A$6:AA595,'Chart (% of Operations)-bar'!K37,FALSE)</f>
        <v>989</v>
      </c>
      <c r="P32" s="186">
        <f>VLOOKUP($A$32,'Publication Table'!$A$6:AB595,'Chart (% of Operations)-bar'!L37,FALSE)</f>
        <v>1037</v>
      </c>
      <c r="Q32" s="186">
        <f>VLOOKUP($A$32,'Publication Table'!$A$6:AC595,'Chart (% of Operations)-bar'!M37,FALSE)</f>
        <v>775</v>
      </c>
      <c r="R32" s="186">
        <f>VLOOKUP($A$32,'Publication Table'!$A$6:AD595,'Chart (% of Operations)-bar'!N37,FALSE)</f>
        <v>985</v>
      </c>
      <c r="S32" s="191">
        <f>VLOOKUP($A$32,'Publication Table'!$A$6:AE595,'Chart (% of Operations)-bar'!O37,FALSE)</f>
        <v>906</v>
      </c>
      <c r="T32" s="191">
        <f>VLOOKUP($A$32,'Publication Table'!$A$6:AF595,'Chart (% of Operations)-bar'!P37,FALSE)</f>
        <v>958</v>
      </c>
      <c r="U32" s="191">
        <f>VLOOKUP($A$32,'Publication Table'!$A$6:AG595,'Chart (% of Operations)-bar'!Q37,FALSE)</f>
        <v>1043</v>
      </c>
      <c r="V32" s="191">
        <f>VLOOKUP($A$32,'Publication Table'!$A$6:AH595,'Chart (% of Operations)-bar'!R37,FALSE)</f>
        <v>920</v>
      </c>
      <c r="W32" s="191">
        <f>VLOOKUP($A$32,'Publication Table'!$A$6:AI595,'Chart (% of Operations)-bar'!S37,FALSE)</f>
        <v>930</v>
      </c>
      <c r="X32" s="191">
        <f>VLOOKUP($A$32,'Publication Table'!$A$6:AJ595,'Chart (% of Operations)-bar'!T37,FALSE)</f>
        <v>946</v>
      </c>
      <c r="Y32" s="87"/>
    </row>
    <row r="33" spans="1:27">
      <c r="A33" s="129" t="str">
        <f t="shared" si="0"/>
        <v>NHS ScotlandAll LocationsCancellation based on capacity or non-clinical reason by hospital</v>
      </c>
      <c r="B33" s="177"/>
      <c r="C33" s="77" t="s">
        <v>6</v>
      </c>
      <c r="D33" s="87"/>
      <c r="E33" s="87"/>
      <c r="F33" s="87"/>
      <c r="G33" s="87"/>
      <c r="H33" s="87"/>
      <c r="I33" s="85"/>
      <c r="J33" s="186" t="e">
        <f>VLOOKUP($A$33,'Publication Table'!$A$3:X582,'Chart (% of Operations)-bar'!#REF!,FALSE)</f>
        <v>#REF!</v>
      </c>
      <c r="K33" s="186" t="e">
        <f>VLOOKUP($A$33,'Publication Table'!$A$3:Y582,'Chart (% of Operations)-bar'!#REF!,FALSE)</f>
        <v>#REF!</v>
      </c>
      <c r="L33" s="186" t="e">
        <f>VLOOKUP($A$33,'Publication Table'!$A$3:Z582,'Chart (% of Operations)-bar'!#REF!,FALSE)</f>
        <v>#REF!</v>
      </c>
      <c r="M33" s="186" t="e">
        <f>VLOOKUP($A$33,'Publication Table'!$A$3:AA582,'Chart (% of Operations)-bar'!#REF!,FALSE)</f>
        <v>#REF!</v>
      </c>
      <c r="N33" s="186">
        <f>VLOOKUP($A$33,'Publication Table'!$A$3:AB582,'Chart (% of Operations)-bar'!J37,FALSE)</f>
        <v>505</v>
      </c>
      <c r="O33" s="186">
        <f>VLOOKUP($A$33,'Publication Table'!$A$3:AC582,'Chart (% of Operations)-bar'!K37,FALSE)</f>
        <v>612</v>
      </c>
      <c r="P33" s="186">
        <f>VLOOKUP($A$33,'Publication Table'!$A$3:AD582,'Chart (% of Operations)-bar'!L37,FALSE)</f>
        <v>605</v>
      </c>
      <c r="Q33" s="186">
        <f>VLOOKUP($A$33,'Publication Table'!$A$3:AE582,'Chart (% of Operations)-bar'!M37,FALSE)</f>
        <v>453</v>
      </c>
      <c r="R33" s="186">
        <f>VLOOKUP($A$33,'Publication Table'!$A$3:AF582,'Chart (% of Operations)-bar'!N37,FALSE)</f>
        <v>662</v>
      </c>
      <c r="S33" s="191">
        <f>VLOOKUP($A$33,'Publication Table'!$A$3:AG582,'Chart (% of Operations)-bar'!O37,FALSE)</f>
        <v>618</v>
      </c>
      <c r="T33" s="191">
        <f>VLOOKUP($A$33,'Publication Table'!$A$3:AH582,'Chart (% of Operations)-bar'!P37,FALSE)</f>
        <v>614</v>
      </c>
      <c r="U33" s="191">
        <f>VLOOKUP($A$33,'Publication Table'!$A$3:AI582,'Chart (% of Operations)-bar'!Q37,FALSE)</f>
        <v>665</v>
      </c>
      <c r="V33" s="191">
        <f>VLOOKUP($A$33,'Publication Table'!$A$3:AJ582,'Chart (% of Operations)-bar'!R37,FALSE)</f>
        <v>644</v>
      </c>
      <c r="W33" s="191">
        <f>VLOOKUP($A$33,'Publication Table'!$A$3:AK582,'Chart (% of Operations)-bar'!S37,FALSE)</f>
        <v>704</v>
      </c>
      <c r="X33" s="191">
        <f>VLOOKUP($A$33,'Publication Table'!$A$3:AL582,'Chart (% of Operations)-bar'!T37,FALSE)</f>
        <v>586</v>
      </c>
    </row>
    <row r="34" spans="1:27">
      <c r="A34" s="129" t="str">
        <f t="shared" si="0"/>
        <v>NHS ScotlandAll LocationsCancelled by Patient</v>
      </c>
      <c r="B34" s="177"/>
      <c r="C34" s="77" t="s">
        <v>7</v>
      </c>
      <c r="D34" s="87"/>
      <c r="E34" s="87"/>
      <c r="F34" s="87"/>
      <c r="G34" s="87"/>
      <c r="H34" s="87"/>
      <c r="I34" s="85"/>
      <c r="J34" s="186" t="e">
        <f>VLOOKUP($A$34,'Publication Table'!$A$4:V582,'Chart (% of Operations)-bar'!#REF!,FALSE)</f>
        <v>#REF!</v>
      </c>
      <c r="K34" s="186" t="e">
        <f>VLOOKUP($A$34,'Publication Table'!$A$4:W582,'Chart (% of Operations)-bar'!#REF!,FALSE)</f>
        <v>#REF!</v>
      </c>
      <c r="L34" s="186" t="e">
        <f>VLOOKUP($A$34,'Publication Table'!$A$4:X582,'Chart (% of Operations)-bar'!#REF!,FALSE)</f>
        <v>#REF!</v>
      </c>
      <c r="M34" s="186" t="e">
        <f>VLOOKUP($A$34,'Publication Table'!$A$4:Y582,'Chart (% of Operations)-bar'!#REF!,FALSE)</f>
        <v>#REF!</v>
      </c>
      <c r="N34" s="186">
        <f>VLOOKUP($A$34,'Publication Table'!$A$4:Z582,'Chart (% of Operations)-bar'!J37,FALSE)</f>
        <v>1164</v>
      </c>
      <c r="O34" s="186">
        <f>VLOOKUP($A$34,'Publication Table'!$A$4:AA582,'Chart (% of Operations)-bar'!K37,FALSE)</f>
        <v>1114</v>
      </c>
      <c r="P34" s="186">
        <f>VLOOKUP($A$34,'Publication Table'!$A$4:AB582,'Chart (% of Operations)-bar'!L37,FALSE)</f>
        <v>1194</v>
      </c>
      <c r="Q34" s="186">
        <f>VLOOKUP($A$34,'Publication Table'!$A$4:AC582,'Chart (% of Operations)-bar'!M37,FALSE)</f>
        <v>983</v>
      </c>
      <c r="R34" s="186">
        <f>VLOOKUP($A$34,'Publication Table'!$A$4:AD582,'Chart (% of Operations)-bar'!N37,FALSE)</f>
        <v>1120</v>
      </c>
      <c r="S34" s="191">
        <f>VLOOKUP($A$34,'Publication Table'!$A$4:AE582,'Chart (% of Operations)-bar'!O37,FALSE)</f>
        <v>1089</v>
      </c>
      <c r="T34" s="191">
        <f>VLOOKUP($A$34,'Publication Table'!$A$4:AF582,'Chart (% of Operations)-bar'!P37,FALSE)</f>
        <v>1011</v>
      </c>
      <c r="U34" s="191">
        <f>VLOOKUP($A$34,'Publication Table'!$A$4:AG582,'Chart (% of Operations)-bar'!Q37,FALSE)</f>
        <v>1055</v>
      </c>
      <c r="V34" s="191">
        <f>VLOOKUP($A$34,'Publication Table'!$A$4:AH582,'Chart (% of Operations)-bar'!R37,FALSE)</f>
        <v>1084</v>
      </c>
      <c r="W34" s="191">
        <f>VLOOKUP($A$34,'Publication Table'!$A$4:AI582,'Chart (% of Operations)-bar'!S37,FALSE)</f>
        <v>1025</v>
      </c>
      <c r="X34" s="191">
        <f>VLOOKUP($A$34,'Publication Table'!$A$4:AJ582,'Chart (% of Operations)-bar'!T37,FALSE)</f>
        <v>933</v>
      </c>
    </row>
    <row r="35" spans="1:27">
      <c r="A35" s="129" t="str">
        <f t="shared" si="0"/>
        <v>NHS ScotlandAll LocationsOther reason</v>
      </c>
      <c r="B35" s="177"/>
      <c r="C35" s="80" t="s">
        <v>8</v>
      </c>
      <c r="D35" s="82"/>
      <c r="E35" s="82"/>
      <c r="F35" s="82"/>
      <c r="G35" s="82"/>
      <c r="H35" s="82"/>
      <c r="I35" s="86"/>
      <c r="J35" s="187" t="e">
        <f>VLOOKUP($A$35,'Publication Table'!$A$4:V581,'Chart (% of Operations)-bar'!#REF!,FALSE)</f>
        <v>#REF!</v>
      </c>
      <c r="K35" s="187" t="e">
        <f>VLOOKUP($A$35,'Publication Table'!$A$4:W581,'Chart (% of Operations)-bar'!#REF!,FALSE)</f>
        <v>#REF!</v>
      </c>
      <c r="L35" s="187" t="e">
        <f>VLOOKUP($A$35,'Publication Table'!$A$4:X581,'Chart (% of Operations)-bar'!#REF!,FALSE)</f>
        <v>#REF!</v>
      </c>
      <c r="M35" s="187" t="e">
        <f>VLOOKUP($A$35,'Publication Table'!$A$4:Y581,'Chart (% of Operations)-bar'!#REF!,FALSE)</f>
        <v>#REF!</v>
      </c>
      <c r="N35" s="187">
        <f>VLOOKUP($A$35,'Publication Table'!$A$4:Z581,'Chart (% of Operations)-bar'!J37,FALSE)</f>
        <v>129</v>
      </c>
      <c r="O35" s="187">
        <f>VLOOKUP($A$35,'Publication Table'!$A$4:AA581,'Chart (% of Operations)-bar'!K37,FALSE)</f>
        <v>134</v>
      </c>
      <c r="P35" s="187">
        <f>VLOOKUP($A$35,'Publication Table'!$A$4:AB581,'Chart (% of Operations)-bar'!L37,FALSE)</f>
        <v>168</v>
      </c>
      <c r="Q35" s="187">
        <f>VLOOKUP($A$35,'Publication Table'!$A$4:AC581,'Chart (% of Operations)-bar'!M37,FALSE)</f>
        <v>107</v>
      </c>
      <c r="R35" s="187">
        <f>VLOOKUP($A$35,'Publication Table'!$A$4:AD581,'Chart (% of Operations)-bar'!N37,FALSE)</f>
        <v>112</v>
      </c>
      <c r="S35" s="192">
        <f>VLOOKUP($A$35,'Publication Table'!$A$4:AE581,'Chart (% of Operations)-bar'!O37,FALSE)</f>
        <v>129</v>
      </c>
      <c r="T35" s="192">
        <f>VLOOKUP($A$35,'Publication Table'!$A$4:AF581,'Chart (% of Operations)-bar'!P37,FALSE)</f>
        <v>136</v>
      </c>
      <c r="U35" s="192">
        <f>VLOOKUP($A$35,'Publication Table'!$A$4:AG581,'Chart (% of Operations)-bar'!Q37,FALSE)</f>
        <v>108</v>
      </c>
      <c r="V35" s="192">
        <f>VLOOKUP($A$35,'Publication Table'!$A$4:AH581,'Chart (% of Operations)-bar'!R37,FALSE)</f>
        <v>90</v>
      </c>
      <c r="W35" s="192">
        <f>VLOOKUP($A$35,'Publication Table'!$A$4:AI581,'Chart (% of Operations)-bar'!S37,FALSE)</f>
        <v>83</v>
      </c>
      <c r="X35" s="192">
        <f>VLOOKUP($A$35,'Publication Table'!$A$4:AJ581,'Chart (% of Operations)-bar'!T37,FALSE)</f>
        <v>79</v>
      </c>
    </row>
    <row r="36" spans="1:27" s="157" customFormat="1">
      <c r="C36" s="177"/>
      <c r="D36" s="99"/>
      <c r="E36" s="99"/>
      <c r="F36" s="99"/>
      <c r="G36" s="99"/>
      <c r="H36" s="99"/>
      <c r="I36" s="129"/>
      <c r="J36" s="173">
        <v>8</v>
      </c>
      <c r="K36" s="173">
        <v>9</v>
      </c>
      <c r="L36" s="173">
        <v>10</v>
      </c>
      <c r="M36" s="173">
        <v>11</v>
      </c>
      <c r="N36" s="173">
        <v>12</v>
      </c>
      <c r="O36" s="173">
        <v>13</v>
      </c>
      <c r="P36" s="173">
        <v>14</v>
      </c>
      <c r="Q36" s="173">
        <v>15</v>
      </c>
      <c r="R36" s="173">
        <v>16</v>
      </c>
      <c r="S36" s="173">
        <v>17</v>
      </c>
      <c r="T36" s="173">
        <v>18</v>
      </c>
      <c r="U36" s="173">
        <v>19</v>
      </c>
      <c r="V36" s="173">
        <v>20</v>
      </c>
      <c r="W36" s="179">
        <v>21</v>
      </c>
      <c r="X36" s="179"/>
    </row>
    <row r="37" spans="1:27" s="157" customFormat="1">
      <c r="C37" s="205" t="s">
        <v>516</v>
      </c>
      <c r="D37" s="181"/>
      <c r="E37" s="181"/>
      <c r="F37" s="202"/>
      <c r="G37" s="202"/>
      <c r="H37" s="181"/>
      <c r="I37" s="182"/>
      <c r="J37" s="180">
        <v>42248</v>
      </c>
      <c r="K37" s="180">
        <v>42278</v>
      </c>
      <c r="L37" s="180">
        <v>42309</v>
      </c>
      <c r="M37" s="180">
        <v>42339</v>
      </c>
      <c r="N37" s="180">
        <v>42370</v>
      </c>
      <c r="O37" s="180">
        <v>42401</v>
      </c>
      <c r="P37" s="180">
        <v>42430</v>
      </c>
      <c r="Q37" s="180">
        <v>42461</v>
      </c>
      <c r="R37" s="180">
        <v>42491</v>
      </c>
      <c r="S37" s="180">
        <v>42522</v>
      </c>
      <c r="T37" s="180">
        <v>42552</v>
      </c>
      <c r="U37" s="180">
        <v>42583</v>
      </c>
      <c r="V37" s="180">
        <v>42614</v>
      </c>
      <c r="W37" s="180">
        <v>42644</v>
      </c>
      <c r="X37" s="179"/>
    </row>
    <row r="38" spans="1:27" s="157" customFormat="1">
      <c r="C38" s="77" t="s">
        <v>5</v>
      </c>
      <c r="D38" s="177"/>
      <c r="E38" s="177"/>
      <c r="F38" s="177"/>
      <c r="G38" s="177"/>
      <c r="H38" s="177"/>
      <c r="I38" s="101"/>
      <c r="J38" s="189" t="e">
        <f t="shared" ref="J38:S38" si="1">J32/J$31</f>
        <v>#REF!</v>
      </c>
      <c r="K38" s="189" t="e">
        <f t="shared" si="1"/>
        <v>#REF!</v>
      </c>
      <c r="L38" s="189" t="e">
        <f t="shared" si="1"/>
        <v>#REF!</v>
      </c>
      <c r="M38" s="189" t="e">
        <f t="shared" si="1"/>
        <v>#REF!</v>
      </c>
      <c r="N38" s="189">
        <f t="shared" si="1"/>
        <v>0.31560838285893023</v>
      </c>
      <c r="O38" s="189">
        <f t="shared" si="1"/>
        <v>0.30666666666666664</v>
      </c>
      <c r="P38" s="189">
        <f t="shared" si="1"/>
        <v>0.32085396039603958</v>
      </c>
      <c r="Q38" s="189">
        <f t="shared" si="1"/>
        <v>0.27609547559672248</v>
      </c>
      <c r="R38" s="189">
        <f t="shared" si="1"/>
        <v>0.34573534573534576</v>
      </c>
      <c r="S38" s="193">
        <f t="shared" si="1"/>
        <v>0.30159786950732359</v>
      </c>
      <c r="T38" s="193">
        <f t="shared" ref="T38:U38" si="2">T32/T$31</f>
        <v>0.41328731665228646</v>
      </c>
      <c r="U38" s="193">
        <f t="shared" si="2"/>
        <v>0.36227856894755123</v>
      </c>
      <c r="V38" s="193">
        <f t="shared" ref="V38" si="3">V32/V$31</f>
        <v>0.33552151714077316</v>
      </c>
      <c r="W38" s="99"/>
      <c r="X38" s="188"/>
    </row>
    <row r="39" spans="1:27" s="157" customFormat="1">
      <c r="C39" s="77" t="s">
        <v>6</v>
      </c>
      <c r="D39" s="177"/>
      <c r="E39" s="177"/>
      <c r="F39" s="177"/>
      <c r="G39" s="177"/>
      <c r="H39" s="177"/>
      <c r="I39" s="101"/>
      <c r="J39" s="189" t="e">
        <f t="shared" ref="J39:S41" si="4">J33/J$31</f>
        <v>#REF!</v>
      </c>
      <c r="K39" s="189" t="e">
        <f t="shared" si="4"/>
        <v>#REF!</v>
      </c>
      <c r="L39" s="189" t="e">
        <f t="shared" si="4"/>
        <v>#REF!</v>
      </c>
      <c r="M39" s="189" t="e">
        <f t="shared" si="4"/>
        <v>#REF!</v>
      </c>
      <c r="N39" s="189">
        <f t="shared" si="4"/>
        <v>0.15796058805129809</v>
      </c>
      <c r="O39" s="189">
        <f t="shared" si="4"/>
        <v>0.18976744186046512</v>
      </c>
      <c r="P39" s="189">
        <f t="shared" si="4"/>
        <v>0.18719059405940594</v>
      </c>
      <c r="Q39" s="189">
        <f t="shared" si="4"/>
        <v>0.16138225863911648</v>
      </c>
      <c r="R39" s="189">
        <f t="shared" si="4"/>
        <v>0.23236223236223236</v>
      </c>
      <c r="S39" s="193">
        <f t="shared" si="4"/>
        <v>0.20572569906790947</v>
      </c>
      <c r="T39" s="193">
        <f t="shared" ref="T39:U39" si="5">T33/T$31</f>
        <v>0.26488352027610007</v>
      </c>
      <c r="U39" s="193">
        <f t="shared" si="5"/>
        <v>0.23098298020145883</v>
      </c>
      <c r="V39" s="193">
        <f t="shared" ref="V39" si="6">V33/V$31</f>
        <v>0.23486506199854121</v>
      </c>
      <c r="W39" s="99"/>
      <c r="X39" s="99"/>
    </row>
    <row r="40" spans="1:27" s="157" customFormat="1">
      <c r="C40" s="77" t="s">
        <v>7</v>
      </c>
      <c r="D40" s="177"/>
      <c r="E40" s="177"/>
      <c r="F40" s="177"/>
      <c r="G40" s="177"/>
      <c r="H40" s="177"/>
      <c r="I40" s="101"/>
      <c r="J40" s="189" t="e">
        <f t="shared" si="4"/>
        <v>#REF!</v>
      </c>
      <c r="K40" s="189" t="e">
        <f t="shared" si="4"/>
        <v>#REF!</v>
      </c>
      <c r="L40" s="189" t="e">
        <f t="shared" si="4"/>
        <v>#REF!</v>
      </c>
      <c r="M40" s="189" t="e">
        <f t="shared" si="4"/>
        <v>#REF!</v>
      </c>
      <c r="N40" s="189">
        <f t="shared" si="4"/>
        <v>0.36409133562715046</v>
      </c>
      <c r="O40" s="189">
        <f t="shared" si="4"/>
        <v>0.34542635658914728</v>
      </c>
      <c r="P40" s="189">
        <f t="shared" si="4"/>
        <v>0.36943069306930693</v>
      </c>
      <c r="Q40" s="189">
        <f t="shared" si="4"/>
        <v>0.35019593872461702</v>
      </c>
      <c r="R40" s="189">
        <f t="shared" si="4"/>
        <v>0.3931203931203931</v>
      </c>
      <c r="S40" s="193">
        <f t="shared" si="4"/>
        <v>0.36251664447403464</v>
      </c>
      <c r="T40" s="193">
        <f t="shared" ref="T40:U40" si="7">T34/T$31</f>
        <v>0.43615185504745468</v>
      </c>
      <c r="U40" s="193">
        <f t="shared" si="7"/>
        <v>0.36644668287599863</v>
      </c>
      <c r="V40" s="193">
        <f t="shared" ref="V40" si="8">V34/V$31</f>
        <v>0.39533187454412838</v>
      </c>
      <c r="W40" s="99"/>
      <c r="X40" s="99"/>
    </row>
    <row r="41" spans="1:27" s="157" customFormat="1">
      <c r="C41" s="80" t="s">
        <v>8</v>
      </c>
      <c r="D41" s="183"/>
      <c r="E41" s="183"/>
      <c r="F41" s="183"/>
      <c r="G41" s="183"/>
      <c r="H41" s="183"/>
      <c r="I41" s="184"/>
      <c r="J41" s="194" t="e">
        <f t="shared" si="4"/>
        <v>#REF!</v>
      </c>
      <c r="K41" s="194" t="e">
        <f t="shared" si="4"/>
        <v>#REF!</v>
      </c>
      <c r="L41" s="194" t="e">
        <f t="shared" si="4"/>
        <v>#REF!</v>
      </c>
      <c r="M41" s="194" t="e">
        <f t="shared" si="4"/>
        <v>#REF!</v>
      </c>
      <c r="N41" s="194">
        <f t="shared" si="4"/>
        <v>4.0350328432905848E-2</v>
      </c>
      <c r="O41" s="194">
        <f t="shared" si="4"/>
        <v>4.1550387596899226E-2</v>
      </c>
      <c r="P41" s="194">
        <f t="shared" si="4"/>
        <v>5.1980198019801978E-2</v>
      </c>
      <c r="Q41" s="194">
        <f t="shared" si="4"/>
        <v>3.8118988243676523E-2</v>
      </c>
      <c r="R41" s="194">
        <f t="shared" si="4"/>
        <v>3.9312039312039311E-2</v>
      </c>
      <c r="S41" s="195">
        <f t="shared" si="4"/>
        <v>4.2942743009320904E-2</v>
      </c>
      <c r="T41" s="195">
        <f t="shared" ref="T41:U41" si="9">T35/T$31</f>
        <v>5.8671268334771355E-2</v>
      </c>
      <c r="U41" s="195">
        <f t="shared" si="9"/>
        <v>3.7513025356026401E-2</v>
      </c>
      <c r="V41" s="195">
        <f t="shared" ref="V41" si="10">V35/V$31</f>
        <v>3.2822757111597371E-2</v>
      </c>
      <c r="W41" s="99"/>
      <c r="X41" s="99"/>
    </row>
    <row r="42" spans="1:27" s="157" customFormat="1">
      <c r="C42" s="99"/>
      <c r="D42" s="99"/>
      <c r="E42" s="99"/>
      <c r="F42" s="99"/>
      <c r="G42" s="99"/>
      <c r="H42" s="99"/>
      <c r="I42" s="177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</row>
    <row r="43" spans="1:27" s="157" customFormat="1">
      <c r="C43" s="206"/>
      <c r="D43" s="99"/>
      <c r="E43" s="99"/>
      <c r="F43" s="99"/>
      <c r="G43" s="99"/>
      <c r="H43" s="99"/>
      <c r="I43" s="177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</row>
    <row r="44" spans="1:27" s="157" customFormat="1">
      <c r="C44" s="51"/>
      <c r="D44" s="99"/>
      <c r="E44" s="99"/>
      <c r="F44" s="99"/>
      <c r="G44" s="99"/>
      <c r="H44" s="99"/>
      <c r="I44" s="177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</row>
    <row r="45" spans="1:27" s="157" customFormat="1">
      <c r="C45" s="54"/>
      <c r="I45" s="172"/>
    </row>
    <row r="46" spans="1:27" s="157" customFormat="1">
      <c r="I46" s="172"/>
    </row>
    <row r="47" spans="1:27" s="157" customFormat="1">
      <c r="I47" s="172"/>
    </row>
    <row r="48" spans="1:27" s="157" customFormat="1">
      <c r="I48" s="172"/>
    </row>
    <row r="49" spans="9:33" s="157" customFormat="1">
      <c r="I49" s="172"/>
    </row>
    <row r="50" spans="9:33" s="157" customFormat="1">
      <c r="I50" s="172"/>
    </row>
    <row r="51" spans="9:33" s="157" customFormat="1">
      <c r="I51" s="172"/>
    </row>
    <row r="52" spans="9:33" s="157" customFormat="1">
      <c r="I52" s="172"/>
    </row>
    <row r="53" spans="9:33" s="157" customFormat="1">
      <c r="I53" s="172"/>
    </row>
    <row r="54" spans="9:33" s="157" customFormat="1">
      <c r="I54" s="172"/>
    </row>
    <row r="55" spans="9:33" s="157" customFormat="1">
      <c r="I55" s="172"/>
    </row>
    <row r="56" spans="9:33" s="157" customFormat="1">
      <c r="I56" s="172"/>
    </row>
    <row r="57" spans="9:33" s="157" customFormat="1">
      <c r="I57" s="172"/>
    </row>
    <row r="58" spans="9:33" s="129" customFormat="1">
      <c r="I58" s="130"/>
    </row>
    <row r="59" spans="9:33" s="129" customFormat="1">
      <c r="I59" s="130"/>
    </row>
    <row r="60" spans="9:33" s="129" customFormat="1">
      <c r="I60" s="130"/>
    </row>
    <row r="61" spans="9:33" s="129" customFormat="1">
      <c r="I61" s="130"/>
    </row>
    <row r="62" spans="9:33" s="129" customFormat="1"/>
    <row r="63" spans="9:33" s="129" customFormat="1">
      <c r="I63" s="157"/>
      <c r="J63" s="157"/>
      <c r="K63" s="157"/>
      <c r="L63" s="157"/>
      <c r="M63" s="157"/>
      <c r="N63" s="157"/>
      <c r="O63" s="172"/>
      <c r="P63" s="157"/>
      <c r="Q63" s="157"/>
      <c r="R63" s="172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</row>
    <row r="64" spans="9:33" s="129" customFormat="1">
      <c r="I64" s="157"/>
      <c r="J64" s="157"/>
      <c r="K64" s="172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</row>
    <row r="65" spans="1:36" s="129" customFormat="1"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</row>
    <row r="66" spans="1:36" s="129" customFormat="1"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</row>
    <row r="67" spans="1:36" s="157" customFormat="1"/>
    <row r="68" spans="1:36" s="157" customFormat="1"/>
    <row r="69" spans="1:36" s="157" customFormat="1">
      <c r="B69" s="129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</row>
    <row r="70" spans="1:36" s="157" customFormat="1"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</row>
    <row r="71" spans="1:36" s="157" customFormat="1"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</row>
    <row r="72" spans="1:36" s="157" customFormat="1">
      <c r="A72" s="172"/>
      <c r="B72" s="130"/>
      <c r="C72" s="208" t="s">
        <v>118</v>
      </c>
      <c r="D72" s="129"/>
      <c r="E72" s="129"/>
      <c r="F72" s="129"/>
      <c r="G72" s="129"/>
      <c r="H72" s="129"/>
      <c r="I72" s="129"/>
      <c r="J72" s="209" t="e">
        <f>#REF!/#REF!*100</f>
        <v>#REF!</v>
      </c>
      <c r="K72" s="209" t="e">
        <f>#REF!/#REF!*100</f>
        <v>#REF!</v>
      </c>
      <c r="L72" s="209" t="e">
        <f>#REF!/#REF!*100</f>
        <v>#REF!</v>
      </c>
      <c r="M72" s="209" t="e">
        <f>J38/#REF!*100</f>
        <v>#REF!</v>
      </c>
      <c r="N72" s="209" t="e">
        <f>K38/#REF!*100</f>
        <v>#REF!</v>
      </c>
      <c r="O72" s="209" t="e">
        <f>L38/#REF!*100</f>
        <v>#REF!</v>
      </c>
      <c r="P72" s="209" t="e">
        <f>M38/#REF!*100</f>
        <v>#REF!</v>
      </c>
      <c r="Q72" s="209" t="e">
        <f>N38/#REF!*100</f>
        <v>#REF!</v>
      </c>
      <c r="R72" s="209" t="e">
        <f>O38/#REF!*100</f>
        <v>#REF!</v>
      </c>
      <c r="S72" s="209" t="e">
        <f>P38/#REF!*100</f>
        <v>#REF!</v>
      </c>
      <c r="T72" s="209" t="e">
        <f>Q38/#REF!*100</f>
        <v>#REF!</v>
      </c>
      <c r="U72" s="209" t="e">
        <f>R38/#REF!*100</f>
        <v>#REF!</v>
      </c>
      <c r="V72" s="209" t="e">
        <f>S38/#REF!*100</f>
        <v>#REF!</v>
      </c>
      <c r="W72" s="129">
        <f t="shared" ref="W72:AG72" si="11">T32/T31</f>
        <v>0.41328731665228646</v>
      </c>
      <c r="X72" s="129">
        <f t="shared" si="11"/>
        <v>0.36227856894755123</v>
      </c>
      <c r="Y72" s="129">
        <f t="shared" si="11"/>
        <v>0.33552151714077316</v>
      </c>
      <c r="Z72" s="129">
        <f t="shared" si="11"/>
        <v>0.34203751379183522</v>
      </c>
      <c r="AA72" s="129" t="e">
        <f t="shared" si="11"/>
        <v>#VALUE!</v>
      </c>
      <c r="AB72" s="129" t="e">
        <f t="shared" si="11"/>
        <v>#DIV/0!</v>
      </c>
      <c r="AC72" s="129" t="e">
        <f t="shared" si="11"/>
        <v>#DIV/0!</v>
      </c>
      <c r="AD72" s="129" t="e">
        <f t="shared" si="11"/>
        <v>#DIV/0!</v>
      </c>
      <c r="AE72" s="129" t="e">
        <f t="shared" si="11"/>
        <v>#DIV/0!</v>
      </c>
      <c r="AF72" s="129" t="e">
        <f t="shared" si="11"/>
        <v>#DIV/0!</v>
      </c>
      <c r="AG72" s="129" t="e">
        <f t="shared" si="11"/>
        <v>#DIV/0!</v>
      </c>
      <c r="AH72" s="129"/>
      <c r="AI72" s="129"/>
      <c r="AJ72" s="129"/>
    </row>
    <row r="73" spans="1:36" s="157" customFormat="1">
      <c r="A73" s="172"/>
      <c r="B73" s="130"/>
      <c r="C73" s="208" t="s">
        <v>119</v>
      </c>
      <c r="D73" s="129"/>
      <c r="E73" s="129"/>
      <c r="F73" s="129"/>
      <c r="G73" s="129"/>
      <c r="H73" s="129"/>
      <c r="I73" s="129"/>
      <c r="J73" s="209" t="e">
        <f>#REF!/#REF!*100</f>
        <v>#REF!</v>
      </c>
      <c r="K73" s="209" t="e">
        <f>#REF!/#REF!*100</f>
        <v>#REF!</v>
      </c>
      <c r="L73" s="209" t="e">
        <f>#REF!/#REF!*100</f>
        <v>#REF!</v>
      </c>
      <c r="M73" s="209" t="e">
        <f>J39/#REF!*100</f>
        <v>#REF!</v>
      </c>
      <c r="N73" s="209" t="e">
        <f>K39/#REF!*100</f>
        <v>#REF!</v>
      </c>
      <c r="O73" s="209" t="e">
        <f>L39/#REF!*100</f>
        <v>#REF!</v>
      </c>
      <c r="P73" s="209" t="e">
        <f>M39/#REF!*100</f>
        <v>#REF!</v>
      </c>
      <c r="Q73" s="209" t="e">
        <f>N39/#REF!*100</f>
        <v>#REF!</v>
      </c>
      <c r="R73" s="209" t="e">
        <f>O39/#REF!*100</f>
        <v>#REF!</v>
      </c>
      <c r="S73" s="209" t="e">
        <f>P39/#REF!*100</f>
        <v>#REF!</v>
      </c>
      <c r="T73" s="209" t="e">
        <f>Q39/#REF!*100</f>
        <v>#REF!</v>
      </c>
      <c r="U73" s="209" t="e">
        <f>R39/#REF!*100</f>
        <v>#REF!</v>
      </c>
      <c r="V73" s="209" t="e">
        <f>S39/#REF!*100</f>
        <v>#REF!</v>
      </c>
      <c r="W73" s="129">
        <f t="shared" ref="W73:AG73" si="12">T33/T31</f>
        <v>0.26488352027610007</v>
      </c>
      <c r="X73" s="129">
        <f t="shared" si="12"/>
        <v>0.23098298020145883</v>
      </c>
      <c r="Y73" s="129">
        <f t="shared" si="12"/>
        <v>0.23486506199854121</v>
      </c>
      <c r="Z73" s="129">
        <f t="shared" si="12"/>
        <v>0.25891872011769035</v>
      </c>
      <c r="AA73" s="129" t="e">
        <f t="shared" si="12"/>
        <v>#VALUE!</v>
      </c>
      <c r="AB73" s="129" t="e">
        <f t="shared" si="12"/>
        <v>#DIV/0!</v>
      </c>
      <c r="AC73" s="129" t="e">
        <f t="shared" si="12"/>
        <v>#DIV/0!</v>
      </c>
      <c r="AD73" s="129" t="e">
        <f t="shared" si="12"/>
        <v>#DIV/0!</v>
      </c>
      <c r="AE73" s="129" t="e">
        <f t="shared" si="12"/>
        <v>#DIV/0!</v>
      </c>
      <c r="AF73" s="129" t="e">
        <f t="shared" si="12"/>
        <v>#DIV/0!</v>
      </c>
      <c r="AG73" s="129" t="e">
        <f t="shared" si="12"/>
        <v>#DIV/0!</v>
      </c>
      <c r="AH73" s="129"/>
      <c r="AI73" s="129"/>
      <c r="AJ73" s="129"/>
    </row>
    <row r="74" spans="1:36" s="157" customFormat="1">
      <c r="A74" s="172"/>
      <c r="B74" s="130"/>
      <c r="C74" s="208" t="s">
        <v>120</v>
      </c>
      <c r="D74" s="129"/>
      <c r="E74" s="129"/>
      <c r="F74" s="129"/>
      <c r="G74" s="129"/>
      <c r="H74" s="129"/>
      <c r="I74" s="129"/>
      <c r="J74" s="209" t="e">
        <f>#REF!/#REF!*100</f>
        <v>#REF!</v>
      </c>
      <c r="K74" s="209" t="e">
        <f>#REF!/#REF!*100</f>
        <v>#REF!</v>
      </c>
      <c r="L74" s="209" t="e">
        <f>#REF!/#REF!*100</f>
        <v>#REF!</v>
      </c>
      <c r="M74" s="209" t="e">
        <f>J40/#REF!*100</f>
        <v>#REF!</v>
      </c>
      <c r="N74" s="209" t="e">
        <f>K40/#REF!*100</f>
        <v>#REF!</v>
      </c>
      <c r="O74" s="209" t="e">
        <f>L40/#REF!*100</f>
        <v>#REF!</v>
      </c>
      <c r="P74" s="209" t="e">
        <f>M40/#REF!*100</f>
        <v>#REF!</v>
      </c>
      <c r="Q74" s="209" t="e">
        <f>N40/#REF!*100</f>
        <v>#REF!</v>
      </c>
      <c r="R74" s="209" t="e">
        <f>O40/#REF!*100</f>
        <v>#REF!</v>
      </c>
      <c r="S74" s="209" t="e">
        <f>P40/#REF!*100</f>
        <v>#REF!</v>
      </c>
      <c r="T74" s="209" t="e">
        <f>Q40/#REF!*100</f>
        <v>#REF!</v>
      </c>
      <c r="U74" s="209" t="e">
        <f>R40/#REF!*100</f>
        <v>#REF!</v>
      </c>
      <c r="V74" s="209" t="e">
        <f>S40/#REF!*100</f>
        <v>#REF!</v>
      </c>
      <c r="W74" s="129">
        <f t="shared" ref="W74:AG74" si="13">T34/T31</f>
        <v>0.43615185504745468</v>
      </c>
      <c r="X74" s="129">
        <f t="shared" si="13"/>
        <v>0.36644668287599863</v>
      </c>
      <c r="Y74" s="129">
        <f t="shared" si="13"/>
        <v>0.39533187454412838</v>
      </c>
      <c r="Z74" s="129">
        <f t="shared" si="13"/>
        <v>0.37697682971680763</v>
      </c>
      <c r="AA74" s="129" t="e">
        <f t="shared" si="13"/>
        <v>#VALUE!</v>
      </c>
      <c r="AB74" s="129" t="e">
        <f t="shared" si="13"/>
        <v>#DIV/0!</v>
      </c>
      <c r="AC74" s="129" t="e">
        <f t="shared" si="13"/>
        <v>#DIV/0!</v>
      </c>
      <c r="AD74" s="129" t="e">
        <f t="shared" si="13"/>
        <v>#DIV/0!</v>
      </c>
      <c r="AE74" s="129" t="e">
        <f t="shared" si="13"/>
        <v>#DIV/0!</v>
      </c>
      <c r="AF74" s="129" t="e">
        <f t="shared" si="13"/>
        <v>#DIV/0!</v>
      </c>
      <c r="AG74" s="129" t="e">
        <f t="shared" si="13"/>
        <v>#DIV/0!</v>
      </c>
      <c r="AH74" s="129"/>
      <c r="AI74" s="129"/>
      <c r="AJ74" s="129"/>
    </row>
    <row r="75" spans="1:36" s="157" customFormat="1">
      <c r="A75" s="172"/>
      <c r="B75" s="130"/>
      <c r="C75" s="208" t="s">
        <v>121</v>
      </c>
      <c r="D75" s="129"/>
      <c r="E75" s="129"/>
      <c r="F75" s="129"/>
      <c r="G75" s="129"/>
      <c r="H75" s="129"/>
      <c r="I75" s="129"/>
      <c r="J75" s="209" t="e">
        <f>#REF!/#REF!*100</f>
        <v>#REF!</v>
      </c>
      <c r="K75" s="209" t="e">
        <f>#REF!/#REF!*100</f>
        <v>#REF!</v>
      </c>
      <c r="L75" s="209" t="e">
        <f>#REF!/#REF!*100</f>
        <v>#REF!</v>
      </c>
      <c r="M75" s="209" t="e">
        <f>J41/#REF!*100</f>
        <v>#REF!</v>
      </c>
      <c r="N75" s="209" t="e">
        <f>K41/#REF!*100</f>
        <v>#REF!</v>
      </c>
      <c r="O75" s="209" t="e">
        <f>L41/#REF!*100</f>
        <v>#REF!</v>
      </c>
      <c r="P75" s="209" t="e">
        <f>M41/#REF!*100</f>
        <v>#REF!</v>
      </c>
      <c r="Q75" s="209" t="e">
        <f>N41/#REF!*100</f>
        <v>#REF!</v>
      </c>
      <c r="R75" s="209" t="e">
        <f>O41/#REF!*100</f>
        <v>#REF!</v>
      </c>
      <c r="S75" s="209" t="e">
        <f>P41/#REF!*100</f>
        <v>#REF!</v>
      </c>
      <c r="T75" s="209" t="e">
        <f>Q41/#REF!*100</f>
        <v>#REF!</v>
      </c>
      <c r="U75" s="209" t="e">
        <f>R41/#REF!*100</f>
        <v>#REF!</v>
      </c>
      <c r="V75" s="209" t="e">
        <f>S41/#REF!*100</f>
        <v>#REF!</v>
      </c>
      <c r="W75" s="129">
        <f t="shared" ref="W75:AG75" si="14">T35/T31</f>
        <v>5.8671268334771355E-2</v>
      </c>
      <c r="X75" s="129">
        <f t="shared" si="14"/>
        <v>3.7513025356026401E-2</v>
      </c>
      <c r="Y75" s="129">
        <f t="shared" si="14"/>
        <v>3.2822757111597371E-2</v>
      </c>
      <c r="Z75" s="129">
        <f t="shared" si="14"/>
        <v>3.0525928650239058E-2</v>
      </c>
      <c r="AA75" s="129" t="e">
        <f t="shared" si="14"/>
        <v>#VALUE!</v>
      </c>
      <c r="AB75" s="129" t="e">
        <f t="shared" si="14"/>
        <v>#DIV/0!</v>
      </c>
      <c r="AC75" s="129" t="e">
        <f t="shared" si="14"/>
        <v>#DIV/0!</v>
      </c>
      <c r="AD75" s="129" t="e">
        <f t="shared" si="14"/>
        <v>#DIV/0!</v>
      </c>
      <c r="AE75" s="129" t="e">
        <f t="shared" si="14"/>
        <v>#DIV/0!</v>
      </c>
      <c r="AF75" s="129" t="e">
        <f t="shared" si="14"/>
        <v>#DIV/0!</v>
      </c>
      <c r="AG75" s="129" t="e">
        <f t="shared" si="14"/>
        <v>#DIV/0!</v>
      </c>
      <c r="AH75" s="129"/>
      <c r="AI75" s="129"/>
      <c r="AJ75" s="129"/>
    </row>
    <row r="76" spans="1:36" s="157" customFormat="1">
      <c r="A76" s="172"/>
      <c r="B76" s="130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</row>
    <row r="77" spans="1:36" s="157" customFormat="1">
      <c r="B77" s="129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</row>
    <row r="78" spans="1:36" s="157" customFormat="1"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</row>
    <row r="79" spans="1:36" s="157" customFormat="1">
      <c r="B79" s="129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</row>
    <row r="80" spans="1:36" s="157" customFormat="1"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</row>
    <row r="81" spans="2:36" s="157" customFormat="1">
      <c r="B81" s="129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</row>
    <row r="82" spans="2:36" s="157" customFormat="1">
      <c r="B82" s="129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</row>
    <row r="83" spans="2:36" s="99" customFormat="1">
      <c r="B83" s="129"/>
      <c r="C83" s="129"/>
      <c r="D83" s="129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</row>
    <row r="84" spans="2:36" s="99" customFormat="1"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</row>
    <row r="85" spans="2:36" s="129" customFormat="1"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</row>
    <row r="86" spans="2:36" s="129" customFormat="1"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</row>
    <row r="87" spans="2:36" s="129" customFormat="1"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</row>
    <row r="88" spans="2:36" s="129" customFormat="1"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</row>
    <row r="89" spans="2:36" s="129" customFormat="1"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</row>
    <row r="90" spans="2:36" s="129" customFormat="1"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</row>
    <row r="91" spans="2:36" s="129" customFormat="1"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</row>
    <row r="92" spans="2:36" s="129" customFormat="1"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</row>
    <row r="93" spans="2:36" s="129" customFormat="1"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</row>
    <row r="94" spans="2:36" s="129" customFormat="1"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</row>
    <row r="95" spans="2:36" s="129" customFormat="1"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</row>
    <row r="96" spans="2:36" s="157" customFormat="1"/>
    <row r="97" spans="1:33" s="157" customFormat="1"/>
    <row r="98" spans="1:33" s="157" customFormat="1"/>
    <row r="99" spans="1:33" s="157" customFormat="1"/>
    <row r="100" spans="1:33" s="157" customFormat="1"/>
    <row r="101" spans="1:33" s="157" customFormat="1"/>
    <row r="102" spans="1:33" s="157" customFormat="1"/>
    <row r="103" spans="1:33" s="157" customFormat="1"/>
    <row r="104" spans="1:33" s="99" customFormat="1">
      <c r="A104" s="129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</row>
    <row r="105" spans="1:33" s="99" customFormat="1">
      <c r="A105" s="129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</row>
    <row r="106" spans="1:33" s="99" customFormat="1">
      <c r="A106" s="129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</row>
    <row r="107" spans="1:33" s="99" customFormat="1">
      <c r="A107" s="129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</row>
    <row r="108" spans="1:33" s="99" customFormat="1">
      <c r="A108" s="129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/>
    </row>
    <row r="109" spans="1:33" s="99" customFormat="1">
      <c r="A109" s="129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</row>
    <row r="110" spans="1:33" s="99" customFormat="1">
      <c r="A110" s="129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</row>
    <row r="111" spans="1:33" s="99" customFormat="1">
      <c r="A111" s="129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/>
    </row>
    <row r="112" spans="1:33" s="99" customFormat="1">
      <c r="A112" s="129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/>
    </row>
    <row r="113" spans="1:33" s="99" customFormat="1">
      <c r="A113" s="129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</row>
    <row r="114" spans="1:33" s="99" customFormat="1">
      <c r="A114" s="129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</row>
    <row r="115" spans="1:33" s="99" customFormat="1">
      <c r="A115" s="129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</row>
    <row r="116" spans="1:33" s="99" customFormat="1">
      <c r="A116" s="129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/>
    </row>
    <row r="117" spans="1:33" s="99" customFormat="1">
      <c r="A117" s="129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/>
    </row>
    <row r="118" spans="1:33" s="99" customFormat="1">
      <c r="A118" s="129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</row>
    <row r="119" spans="1:33" s="99" customFormat="1">
      <c r="A119" s="129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</row>
    <row r="120" spans="1:33" s="99" customFormat="1">
      <c r="A120" s="129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</row>
    <row r="121" spans="1:33" s="99" customFormat="1">
      <c r="A121" s="129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  <c r="AF121" s="157"/>
      <c r="AG121" s="157"/>
    </row>
    <row r="122" spans="1:33" s="99" customFormat="1">
      <c r="A122" s="129"/>
    </row>
    <row r="123" spans="1:33" s="99" customFormat="1">
      <c r="A123" s="129"/>
    </row>
    <row r="124" spans="1:33" s="99" customFormat="1">
      <c r="A124" s="129"/>
    </row>
    <row r="125" spans="1:33" s="99" customFormat="1">
      <c r="A125" s="129"/>
    </row>
    <row r="126" spans="1:33" s="99" customFormat="1">
      <c r="A126" s="129"/>
    </row>
    <row r="127" spans="1:33" s="99" customFormat="1">
      <c r="A127" s="129"/>
    </row>
    <row r="128" spans="1:33" s="99" customFormat="1">
      <c r="A128" s="129"/>
    </row>
    <row r="129" spans="1:1" s="99" customFormat="1">
      <c r="A129" s="129"/>
    </row>
    <row r="130" spans="1:1" s="99" customFormat="1">
      <c r="A130" s="129"/>
    </row>
    <row r="131" spans="1:1" s="99" customFormat="1">
      <c r="A131" s="129"/>
    </row>
    <row r="132" spans="1:1" s="99" customFormat="1">
      <c r="A132" s="129"/>
    </row>
    <row r="133" spans="1:1" s="99" customFormat="1">
      <c r="A133" s="129"/>
    </row>
    <row r="134" spans="1:1" s="99" customFormat="1">
      <c r="A134" s="129"/>
    </row>
    <row r="135" spans="1:1" s="99" customFormat="1">
      <c r="A135" s="129"/>
    </row>
    <row r="136" spans="1:1" s="99" customFormat="1">
      <c r="A136" s="129"/>
    </row>
    <row r="137" spans="1:1" s="99" customFormat="1">
      <c r="A137" s="129"/>
    </row>
    <row r="138" spans="1:1" s="99" customFormat="1">
      <c r="A138" s="129"/>
    </row>
    <row r="139" spans="1:1" s="99" customFormat="1">
      <c r="A139" s="129"/>
    </row>
    <row r="140" spans="1:1" s="99" customFormat="1">
      <c r="A140" s="129"/>
    </row>
    <row r="141" spans="1:1" s="99" customFormat="1">
      <c r="A141" s="129"/>
    </row>
    <row r="142" spans="1:1" s="99" customFormat="1">
      <c r="A142" s="129"/>
    </row>
    <row r="143" spans="1:1" s="99" customFormat="1">
      <c r="A143" s="129"/>
    </row>
    <row r="144" spans="1:1" s="99" customFormat="1">
      <c r="A144" s="129"/>
    </row>
    <row r="145" spans="1:1" s="99" customFormat="1">
      <c r="A145" s="129"/>
    </row>
    <row r="146" spans="1:1" s="99" customFormat="1">
      <c r="A146" s="129"/>
    </row>
    <row r="147" spans="1:1" s="99" customFormat="1">
      <c r="A147" s="129"/>
    </row>
    <row r="148" spans="1:1" s="99" customFormat="1">
      <c r="A148" s="129"/>
    </row>
    <row r="149" spans="1:1" s="99" customFormat="1">
      <c r="A149" s="129"/>
    </row>
    <row r="150" spans="1:1" s="99" customFormat="1">
      <c r="A150" s="129"/>
    </row>
    <row r="151" spans="1:1" s="99" customFormat="1">
      <c r="A151" s="129"/>
    </row>
    <row r="152" spans="1:1" s="99" customFormat="1">
      <c r="A152" s="129"/>
    </row>
    <row r="153" spans="1:1" s="99" customFormat="1">
      <c r="A153" s="129"/>
    </row>
    <row r="154" spans="1:1" s="99" customFormat="1">
      <c r="A154" s="129"/>
    </row>
    <row r="155" spans="1:1" s="99" customFormat="1">
      <c r="A155" s="129"/>
    </row>
    <row r="156" spans="1:1" s="99" customFormat="1">
      <c r="A156" s="129"/>
    </row>
    <row r="157" spans="1:1" s="99" customFormat="1">
      <c r="A157" s="129"/>
    </row>
    <row r="158" spans="1:1" s="99" customFormat="1">
      <c r="A158" s="129"/>
    </row>
    <row r="159" spans="1:1" s="99" customFormat="1">
      <c r="A159" s="129"/>
    </row>
    <row r="160" spans="1:1" s="99" customFormat="1">
      <c r="A160" s="129"/>
    </row>
    <row r="161" spans="1:1" s="99" customFormat="1">
      <c r="A161" s="129"/>
    </row>
    <row r="162" spans="1:1" s="99" customFormat="1">
      <c r="A162" s="129"/>
    </row>
    <row r="163" spans="1:1" s="99" customFormat="1">
      <c r="A163" s="129"/>
    </row>
    <row r="164" spans="1:1" s="99" customFormat="1">
      <c r="A164" s="129"/>
    </row>
    <row r="165" spans="1:1" s="99" customFormat="1">
      <c r="A165" s="129"/>
    </row>
    <row r="166" spans="1:1" s="99" customFormat="1">
      <c r="A166" s="129"/>
    </row>
    <row r="167" spans="1:1" s="99" customFormat="1">
      <c r="A167" s="129"/>
    </row>
    <row r="168" spans="1:1" s="99" customFormat="1">
      <c r="A168" s="129"/>
    </row>
    <row r="169" spans="1:1" s="99" customFormat="1">
      <c r="A169" s="129"/>
    </row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  <row r="176" spans="1:1" s="99" customFormat="1">
      <c r="A176" s="129"/>
    </row>
    <row r="177" spans="1:1" s="99" customFormat="1">
      <c r="A177" s="129"/>
    </row>
    <row r="178" spans="1:1" s="99" customFormat="1">
      <c r="A178" s="129"/>
    </row>
    <row r="179" spans="1:1" s="99" customFormat="1">
      <c r="A179" s="129"/>
    </row>
    <row r="180" spans="1:1" s="99" customFormat="1">
      <c r="A180" s="129"/>
    </row>
    <row r="181" spans="1:1" s="99" customFormat="1">
      <c r="A181" s="129"/>
    </row>
    <row r="182" spans="1:1" s="99" customFormat="1">
      <c r="A182" s="129"/>
    </row>
    <row r="183" spans="1:1" s="99" customFormat="1">
      <c r="A183" s="129"/>
    </row>
    <row r="184" spans="1:1" s="99" customFormat="1">
      <c r="A184" s="129"/>
    </row>
    <row r="185" spans="1:1" s="99" customFormat="1">
      <c r="A185" s="129"/>
    </row>
    <row r="186" spans="1:1" s="99" customFormat="1">
      <c r="A186" s="129"/>
    </row>
    <row r="187" spans="1:1" s="99" customFormat="1">
      <c r="A187" s="129"/>
    </row>
    <row r="188" spans="1:1" s="99" customFormat="1">
      <c r="A188" s="129"/>
    </row>
    <row r="189" spans="1:1" s="99" customFormat="1">
      <c r="A189" s="129"/>
    </row>
    <row r="190" spans="1:1" s="99" customFormat="1">
      <c r="A190" s="129"/>
    </row>
    <row r="191" spans="1:1" s="99" customFormat="1">
      <c r="A191" s="129"/>
    </row>
    <row r="192" spans="1:1" s="99" customFormat="1">
      <c r="A192" s="129"/>
    </row>
    <row r="193" spans="1:1" s="99" customFormat="1">
      <c r="A193" s="129"/>
    </row>
    <row r="194" spans="1:1" s="99" customFormat="1">
      <c r="A194" s="129"/>
    </row>
    <row r="195" spans="1:1" s="99" customFormat="1">
      <c r="A195" s="129"/>
    </row>
    <row r="196" spans="1:1" s="99" customFormat="1">
      <c r="A196" s="129"/>
    </row>
    <row r="197" spans="1:1" s="99" customFormat="1">
      <c r="A197" s="129"/>
    </row>
    <row r="198" spans="1:1" s="99" customFormat="1">
      <c r="A198" s="129"/>
    </row>
    <row r="199" spans="1:1" s="99" customFormat="1">
      <c r="A199" s="129"/>
    </row>
    <row r="200" spans="1:1" s="99" customFormat="1">
      <c r="A200" s="129"/>
    </row>
    <row r="201" spans="1:1" s="99" customFormat="1">
      <c r="A201" s="129"/>
    </row>
    <row r="202" spans="1:1" s="99" customFormat="1">
      <c r="A202" s="129"/>
    </row>
    <row r="203" spans="1:1" s="99" customFormat="1">
      <c r="A203" s="129"/>
    </row>
    <row r="204" spans="1:1" s="99" customFormat="1">
      <c r="A204" s="129"/>
    </row>
    <row r="205" spans="1:1" s="99" customFormat="1">
      <c r="A205" s="129"/>
    </row>
    <row r="206" spans="1:1" s="99" customFormat="1">
      <c r="A206" s="129"/>
    </row>
  </sheetData>
  <mergeCells count="1">
    <mergeCell ref="K1:L2"/>
  </mergeCells>
  <pageMargins left="0.31496062992125984" right="0.31496062992125984" top="0.74803149606299213" bottom="0.74803149606299213" header="0.31496062992125984" footer="0.31496062992125984"/>
  <pageSetup paperSize="9" scale="67" orientation="landscape" r:id="rId1"/>
  <drawing r:id="rId2"/>
  <legacyDrawing r:id="rId3"/>
  <controls>
    <control shapeId="4097" r:id="rId4" name="ComboBox1"/>
  </control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Z175"/>
  <sheetViews>
    <sheetView showGridLines="0" topLeftCell="B1" zoomScale="90" zoomScaleNormal="90" workbookViewId="0">
      <selection activeCell="AB40" sqref="AB40"/>
    </sheetView>
  </sheetViews>
  <sheetFormatPr defaultRowHeight="15"/>
  <cols>
    <col min="1" max="1" width="86.5703125" style="129" hidden="1" customWidth="1"/>
    <col min="2" max="2" width="8" style="99" customWidth="1"/>
    <col min="3" max="3" width="11.85546875" customWidth="1"/>
    <col min="4" max="4" width="9" customWidth="1"/>
    <col min="13" max="16" width="9.140625" customWidth="1"/>
    <col min="17" max="17" width="8.42578125" customWidth="1"/>
    <col min="18" max="22" width="9.140625" customWidth="1"/>
    <col min="23" max="23" width="4.7109375" customWidth="1"/>
    <col min="24" max="24" width="9.85546875" customWidth="1"/>
    <col min="25" max="25" width="20.140625" customWidth="1"/>
  </cols>
  <sheetData>
    <row r="1" spans="2:25" s="129" customFormat="1" ht="18">
      <c r="B1" s="1" t="s">
        <v>0</v>
      </c>
      <c r="J1" s="236"/>
      <c r="Y1" s="129" t="s">
        <v>123</v>
      </c>
    </row>
    <row r="2" spans="2:25" ht="26.25" customHeight="1">
      <c r="B2" s="6" t="str">
        <f>'Chart (% of Operations)'!B2</f>
        <v>Month ending 30 April 2017</v>
      </c>
      <c r="J2" s="236"/>
    </row>
    <row r="7" spans="2:25">
      <c r="Y7" s="129" t="s">
        <v>510</v>
      </c>
    </row>
    <row r="8" spans="2:25">
      <c r="C8" s="79" t="s">
        <v>122</v>
      </c>
      <c r="H8" s="87"/>
      <c r="Y8" s="129" t="s">
        <v>7</v>
      </c>
    </row>
    <row r="9" spans="2:25">
      <c r="H9" s="87"/>
      <c r="Y9" s="129" t="s">
        <v>511</v>
      </c>
    </row>
    <row r="10" spans="2:25">
      <c r="Y10" s="129" t="s">
        <v>512</v>
      </c>
    </row>
    <row r="29" spans="1:26">
      <c r="A29" s="129" t="s">
        <v>124</v>
      </c>
      <c r="C29" s="82"/>
      <c r="D29" s="82"/>
      <c r="E29" s="82"/>
      <c r="F29" s="82"/>
      <c r="G29" s="82"/>
      <c r="H29" s="82"/>
      <c r="I29" s="82"/>
      <c r="J29" s="82"/>
      <c r="K29" s="82"/>
      <c r="L29" s="157" t="str">
        <f>'[1]Publication Table (%)'!K5</f>
        <v xml:space="preserve"> </v>
      </c>
      <c r="Y29" s="87"/>
      <c r="Z29" s="87"/>
    </row>
    <row r="30" spans="1:26">
      <c r="A30" s="131"/>
      <c r="B30" s="100"/>
      <c r="C30" s="140" t="str">
        <f>Y1</f>
        <v>NHS Scotland</v>
      </c>
      <c r="D30" s="141"/>
      <c r="E30" s="141"/>
      <c r="F30" s="141"/>
      <c r="G30" s="141"/>
      <c r="H30" s="141"/>
      <c r="I30" s="84"/>
      <c r="J30" s="142">
        <v>42461</v>
      </c>
      <c r="K30" s="158">
        <v>42491</v>
      </c>
      <c r="L30" s="158">
        <v>42522</v>
      </c>
      <c r="M30" s="142">
        <v>42552</v>
      </c>
      <c r="N30" s="142">
        <v>42583</v>
      </c>
      <c r="O30" s="142">
        <v>42614</v>
      </c>
      <c r="P30" s="142">
        <v>42644</v>
      </c>
      <c r="Q30" s="142">
        <v>42675</v>
      </c>
      <c r="R30" s="142">
        <v>42705</v>
      </c>
      <c r="S30" s="142">
        <v>42736</v>
      </c>
      <c r="T30" s="142">
        <v>42767</v>
      </c>
      <c r="U30" s="142">
        <v>42795</v>
      </c>
      <c r="V30" s="142">
        <v>42826</v>
      </c>
    </row>
    <row r="31" spans="1:26">
      <c r="A31" s="129" t="str">
        <f t="shared" ref="A31:A36" si="0">CONCATENATE($Y$1,$A$29,C31)</f>
        <v>NHS ScotlandAll LocationsTotal Number of scheduled elective operations in theatre system</v>
      </c>
      <c r="B31" s="101"/>
      <c r="C31" s="77" t="s">
        <v>3</v>
      </c>
      <c r="D31" s="87"/>
      <c r="E31" s="87"/>
      <c r="F31" s="87"/>
      <c r="G31" s="87"/>
      <c r="H31" s="87"/>
      <c r="I31" s="85"/>
      <c r="J31" s="81">
        <f>VLOOKUP($A$31,'Publication Table'!$A$6:Y452,J37,FALSE)</f>
        <v>29754</v>
      </c>
      <c r="K31" s="81">
        <f>VLOOKUP($A$31,'Publication Table'!$A$6:Z452,K37,FALSE)</f>
        <v>30924</v>
      </c>
      <c r="L31" s="81">
        <f>VLOOKUP($A$31,'Publication Table'!$A$6:AA452,L37,FALSE)</f>
        <v>31785</v>
      </c>
      <c r="M31" s="81">
        <f>VLOOKUP($A$31,'Publication Table'!$A$6:AB452,M37,FALSE)</f>
        <v>26018</v>
      </c>
      <c r="N31" s="81">
        <f>VLOOKUP($A$31,'Publication Table'!$A$6:AC452,N37,FALSE)</f>
        <v>31215</v>
      </c>
      <c r="O31" s="81">
        <f>VLOOKUP($A$31,'Publication Table'!$A$6:AD452,O37,FALSE)</f>
        <v>29574</v>
      </c>
      <c r="P31" s="81">
        <f>VLOOKUP($A$31,'Publication Table'!$A$6:AE452,P37,FALSE)</f>
        <v>29298</v>
      </c>
      <c r="Q31" s="81">
        <f>VLOOKUP($A$31,'Publication Table'!$A$6:AF452,Q37,FALSE)</f>
        <v>31730</v>
      </c>
      <c r="R31" s="81">
        <f>VLOOKUP($A$31,'Publication Table'!$A$6:AG452,R37,FALSE)</f>
        <v>27153</v>
      </c>
      <c r="S31" s="81">
        <f>VLOOKUP($A$31,'Publication Table'!$A$6:AH452,S37,FALSE)</f>
        <v>27879</v>
      </c>
      <c r="T31" s="81">
        <f>VLOOKUP($A$31,'Publication Table'!$A$6:AI452,T37,FALSE)</f>
        <v>27475</v>
      </c>
      <c r="U31" s="81">
        <f>VLOOKUP($A$31,'Publication Table'!$A$6:AJ452,U37,FALSE)</f>
        <v>31796</v>
      </c>
      <c r="V31" s="81">
        <f>VLOOKUP($A$31,'Publication Table'!$A$6:AK452,V37,FALSE)</f>
        <v>24491</v>
      </c>
    </row>
    <row r="32" spans="1:26">
      <c r="A32" s="129" t="str">
        <f t="shared" si="0"/>
        <v>NHS ScotlandAll LocationsTotal Number of scheduled elective cancellations in theatre systems</v>
      </c>
      <c r="C32" s="78" t="s">
        <v>125</v>
      </c>
      <c r="D32" s="87"/>
      <c r="E32" s="87"/>
      <c r="F32" s="87"/>
      <c r="G32" s="87"/>
      <c r="H32" s="87"/>
      <c r="I32" s="85"/>
      <c r="J32" s="81">
        <f>VLOOKUP($A$32,'Publication Table'!$A$6:AA454,J37,FALSE)</f>
        <v>2807</v>
      </c>
      <c r="K32" s="81">
        <f>VLOOKUP($A$32,'Publication Table'!$A$6:AB454,K37,FALSE)</f>
        <v>2849</v>
      </c>
      <c r="L32" s="81">
        <f>VLOOKUP($A$32,'Publication Table'!$A$6:AC454,L37,FALSE)</f>
        <v>3004</v>
      </c>
      <c r="M32" s="81">
        <f>VLOOKUP($A$32,'Publication Table'!$A$6:AD454,M37,FALSE)</f>
        <v>2318</v>
      </c>
      <c r="N32" s="81">
        <f>VLOOKUP($A$32,'Publication Table'!$A$6:AE454,N37,FALSE)</f>
        <v>2879</v>
      </c>
      <c r="O32" s="81">
        <f>VLOOKUP($A$32,'Publication Table'!$A$6:AF454,O37,FALSE)</f>
        <v>2742</v>
      </c>
      <c r="P32" s="81">
        <f>VLOOKUP($A$32,'Publication Table'!$A$6:AG454,P37,FALSE)</f>
        <v>2719</v>
      </c>
      <c r="Q32" s="81">
        <f>VLOOKUP($A$32,'Publication Table'!$A$6:AH454,Q37,FALSE)</f>
        <v>2871</v>
      </c>
      <c r="R32" s="81">
        <f>VLOOKUP($A$32,'Publication Table'!$A$6:AI454,R37,FALSE)</f>
        <v>2738</v>
      </c>
      <c r="S32" s="81">
        <f>VLOOKUP($A$32,'Publication Table'!$A$6:AJ454,S37,FALSE)</f>
        <v>2742</v>
      </c>
      <c r="T32" s="81">
        <f>VLOOKUP($A$32,'Publication Table'!$A$6:AK454,T37,FALSE)</f>
        <v>2544</v>
      </c>
      <c r="U32" s="81">
        <f>VLOOKUP($A$32,'Publication Table'!$A$6:AL454,U37,FALSE)</f>
        <v>2888</v>
      </c>
      <c r="V32" s="81">
        <f>VLOOKUP($A$32,'Publication Table'!$A$6:AM454,V37,FALSE)</f>
        <v>2295</v>
      </c>
    </row>
    <row r="33" spans="1:26">
      <c r="A33" s="129" t="str">
        <f t="shared" si="0"/>
        <v>NHS ScotlandAll LocationsCancellation based on clinical reason by hospital</v>
      </c>
      <c r="C33" s="77" t="s">
        <v>5</v>
      </c>
      <c r="D33" s="87"/>
      <c r="E33" s="87"/>
      <c r="F33" s="87"/>
      <c r="G33" s="87"/>
      <c r="H33" s="87"/>
      <c r="I33" s="85"/>
      <c r="J33" s="81">
        <f>VLOOKUP($A$33,'Publication Table'!$A$6:Z595,J37,FALSE)</f>
        <v>1009</v>
      </c>
      <c r="K33" s="81">
        <f>VLOOKUP($A$33,'Publication Table'!$A$6:AA595,K37,FALSE)</f>
        <v>989</v>
      </c>
      <c r="L33" s="81">
        <f>VLOOKUP($A$33,'Publication Table'!$A$6:AB595,L37,FALSE)</f>
        <v>1037</v>
      </c>
      <c r="M33" s="81">
        <f>VLOOKUP($A$33,'Publication Table'!$A$6:AC595,M37,FALSE)</f>
        <v>775</v>
      </c>
      <c r="N33" s="81">
        <f>VLOOKUP($A$33,'Publication Table'!$A$6:AD595,N37,FALSE)</f>
        <v>985</v>
      </c>
      <c r="O33" s="81">
        <f>VLOOKUP($A$33,'Publication Table'!$A$6:AE595,O37,FALSE)</f>
        <v>906</v>
      </c>
      <c r="P33" s="81">
        <f>VLOOKUP($A$33,'Publication Table'!$A$6:AF595,P37,FALSE)</f>
        <v>958</v>
      </c>
      <c r="Q33" s="81">
        <f>VLOOKUP($A$33,'Publication Table'!$A$6:AG595,Q37,FALSE)</f>
        <v>1043</v>
      </c>
      <c r="R33" s="81">
        <f>VLOOKUP($A$33,'Publication Table'!$A$6:AH595,R37,FALSE)</f>
        <v>920</v>
      </c>
      <c r="S33" s="81">
        <f>VLOOKUP($A$33,'Publication Table'!$A$6:AI595,S37,FALSE)</f>
        <v>930</v>
      </c>
      <c r="T33" s="81">
        <f>VLOOKUP($A$33,'Publication Table'!$A$6:AJ595,T37,FALSE)</f>
        <v>946</v>
      </c>
      <c r="U33" s="81">
        <f>VLOOKUP($A$33,'Publication Table'!$A$6:AK595,U37,FALSE)</f>
        <v>1106</v>
      </c>
      <c r="V33" s="81">
        <f>VLOOKUP($A$33,'Publication Table'!$A$6:AL595,V37,FALSE)</f>
        <v>821</v>
      </c>
    </row>
    <row r="34" spans="1:26">
      <c r="A34" s="129" t="str">
        <f t="shared" si="0"/>
        <v>NHS ScotlandAll LocationsCancellation based on capacity or non-clinical reason by hospital</v>
      </c>
      <c r="C34" s="77" t="s">
        <v>6</v>
      </c>
      <c r="D34" s="87"/>
      <c r="E34" s="87"/>
      <c r="F34" s="87"/>
      <c r="G34" s="87"/>
      <c r="H34" s="87"/>
      <c r="I34" s="85"/>
      <c r="J34" s="81">
        <f>VLOOKUP($A$34,'Publication Table'!$A$3:AB582,J37,FALSE)</f>
        <v>505</v>
      </c>
      <c r="K34" s="81">
        <f>VLOOKUP($A$34,'Publication Table'!$A$3:AC582,K37,FALSE)</f>
        <v>612</v>
      </c>
      <c r="L34" s="81">
        <f>VLOOKUP($A$34,'Publication Table'!$A$3:AD582,L37,FALSE)</f>
        <v>605</v>
      </c>
      <c r="M34" s="81">
        <f>VLOOKUP($A$34,'Publication Table'!$A$3:AE582,M37,FALSE)</f>
        <v>453</v>
      </c>
      <c r="N34" s="81">
        <f>VLOOKUP($A$34,'Publication Table'!$A$3:AF582,N37,FALSE)</f>
        <v>662</v>
      </c>
      <c r="O34" s="81">
        <f>VLOOKUP($A$34,'Publication Table'!$A$3:AG582,O37,FALSE)</f>
        <v>618</v>
      </c>
      <c r="P34" s="81">
        <f>VLOOKUP($A$34,'Publication Table'!$A$3:AH582,P37,FALSE)</f>
        <v>614</v>
      </c>
      <c r="Q34" s="81">
        <f>VLOOKUP($A$34,'Publication Table'!$A$3:AI582,Q37,FALSE)</f>
        <v>665</v>
      </c>
      <c r="R34" s="81">
        <f>VLOOKUP($A$34,'Publication Table'!$A$3:AJ582,R37,FALSE)</f>
        <v>644</v>
      </c>
      <c r="S34" s="81">
        <f>VLOOKUP($A$34,'Publication Table'!$A$3:AK582,S37,FALSE)</f>
        <v>704</v>
      </c>
      <c r="T34" s="81">
        <f>VLOOKUP($A$34,'Publication Table'!$A$3:AL582,T37,FALSE)</f>
        <v>586</v>
      </c>
      <c r="U34" s="81">
        <f>VLOOKUP($A$34,'Publication Table'!$A$3:AM582,U37,FALSE)</f>
        <v>620</v>
      </c>
      <c r="V34" s="81">
        <f>VLOOKUP($A$34,'Publication Table'!$A$3:AN582,V37,FALSE)</f>
        <v>490</v>
      </c>
    </row>
    <row r="35" spans="1:26">
      <c r="A35" s="129" t="str">
        <f t="shared" si="0"/>
        <v>NHS ScotlandAll LocationsCancelled by Patient</v>
      </c>
      <c r="C35" s="77" t="s">
        <v>7</v>
      </c>
      <c r="D35" s="87"/>
      <c r="E35" s="87"/>
      <c r="F35" s="87"/>
      <c r="G35" s="87"/>
      <c r="H35" s="87"/>
      <c r="I35" s="85"/>
      <c r="J35" s="81">
        <f>VLOOKUP($A$35,'Publication Table'!$A$4:Z582,J37,FALSE)</f>
        <v>1164</v>
      </c>
      <c r="K35" s="81">
        <f>VLOOKUP($A$35,'Publication Table'!$A$4:AA582,K37,FALSE)</f>
        <v>1114</v>
      </c>
      <c r="L35" s="81">
        <f>VLOOKUP($A$35,'Publication Table'!$A$4:AB582,L37,FALSE)</f>
        <v>1194</v>
      </c>
      <c r="M35" s="81">
        <f>VLOOKUP($A$35,'Publication Table'!$A$4:AC582,M37,FALSE)</f>
        <v>983</v>
      </c>
      <c r="N35" s="81">
        <f>VLOOKUP($A$35,'Publication Table'!$A$4:AD582,N37,FALSE)</f>
        <v>1120</v>
      </c>
      <c r="O35" s="81">
        <f>VLOOKUP($A$35,'Publication Table'!$A$4:AE582,O37,FALSE)</f>
        <v>1089</v>
      </c>
      <c r="P35" s="81">
        <f>VLOOKUP($A$35,'Publication Table'!$A$4:AF582,P37,FALSE)</f>
        <v>1011</v>
      </c>
      <c r="Q35" s="81">
        <f>VLOOKUP($A$35,'Publication Table'!$A$4:AG582,Q37,FALSE)</f>
        <v>1055</v>
      </c>
      <c r="R35" s="81">
        <f>VLOOKUP($A$35,'Publication Table'!$A$4:AH582,R37,FALSE)</f>
        <v>1084</v>
      </c>
      <c r="S35" s="81">
        <f>VLOOKUP($A$35,'Publication Table'!$A$4:AI582,S37,FALSE)</f>
        <v>1025</v>
      </c>
      <c r="T35" s="81">
        <f>VLOOKUP($A$35,'Publication Table'!$A$4:AJ582,T37,FALSE)</f>
        <v>933</v>
      </c>
      <c r="U35" s="81">
        <f>VLOOKUP($A$35,'Publication Table'!$A$4:AK582,U37,FALSE)</f>
        <v>1070</v>
      </c>
      <c r="V35" s="81">
        <f>VLOOKUP($A$35,'Publication Table'!$A$4:AL582,V37,FALSE)</f>
        <v>898</v>
      </c>
    </row>
    <row r="36" spans="1:26">
      <c r="A36" s="129" t="str">
        <f t="shared" si="0"/>
        <v>NHS ScotlandAll LocationsOther reason</v>
      </c>
      <c r="C36" s="80" t="s">
        <v>8</v>
      </c>
      <c r="D36" s="82"/>
      <c r="E36" s="82"/>
      <c r="F36" s="82"/>
      <c r="G36" s="82"/>
      <c r="H36" s="82"/>
      <c r="I36" s="86"/>
      <c r="J36" s="83">
        <f>VLOOKUP($A$36,'Publication Table'!$A$4:Z581,J37,FALSE)</f>
        <v>129</v>
      </c>
      <c r="K36" s="83">
        <f>VLOOKUP($A$36,'Publication Table'!$A$4:AA581,K37,FALSE)</f>
        <v>134</v>
      </c>
      <c r="L36" s="83">
        <f>VLOOKUP($A$36,'Publication Table'!$A$4:AB581,L37,FALSE)</f>
        <v>168</v>
      </c>
      <c r="M36" s="83">
        <f>VLOOKUP($A$36,'Publication Table'!$A$4:AC581,M37,FALSE)</f>
        <v>107</v>
      </c>
      <c r="N36" s="83">
        <f>VLOOKUP($A$36,'Publication Table'!$A$4:AD581,N37,FALSE)</f>
        <v>112</v>
      </c>
      <c r="O36" s="83">
        <f>VLOOKUP($A$36,'Publication Table'!$A$4:AE581,O37,FALSE)</f>
        <v>129</v>
      </c>
      <c r="P36" s="83">
        <f>VLOOKUP($A$36,'Publication Table'!$A$4:AF581,P37,FALSE)</f>
        <v>136</v>
      </c>
      <c r="Q36" s="83">
        <f>VLOOKUP($A$36,'Publication Table'!$A$4:AG581,Q37,FALSE)</f>
        <v>108</v>
      </c>
      <c r="R36" s="83">
        <f>VLOOKUP($A$36,'Publication Table'!$A$4:AH581,R37,FALSE)</f>
        <v>90</v>
      </c>
      <c r="S36" s="83">
        <f>VLOOKUP($A$36,'Publication Table'!$A$4:AI581,S37,FALSE)</f>
        <v>83</v>
      </c>
      <c r="T36" s="83">
        <f>VLOOKUP($A$36,'Publication Table'!$A$4:AJ581,T37,FALSE)</f>
        <v>79</v>
      </c>
      <c r="U36" s="83">
        <f>VLOOKUP($A$36,'Publication Table'!$A$4:AK581,U37,FALSE)</f>
        <v>92</v>
      </c>
      <c r="V36" s="83">
        <f>VLOOKUP($A$36,'Publication Table'!$A$4:AL581,V37,FALSE)</f>
        <v>86</v>
      </c>
    </row>
    <row r="37" spans="1:26" s="157" customFormat="1">
      <c r="C37" s="172"/>
      <c r="I37" s="129"/>
      <c r="J37" s="173">
        <v>15</v>
      </c>
      <c r="K37" s="173">
        <v>16</v>
      </c>
      <c r="L37" s="173">
        <v>17</v>
      </c>
      <c r="M37" s="173">
        <v>18</v>
      </c>
      <c r="N37" s="173">
        <v>19</v>
      </c>
      <c r="O37" s="173">
        <v>20</v>
      </c>
      <c r="P37" s="173">
        <v>21</v>
      </c>
      <c r="Q37" s="173">
        <v>22</v>
      </c>
      <c r="R37" s="173">
        <v>23</v>
      </c>
      <c r="S37" s="173">
        <v>24</v>
      </c>
      <c r="T37" s="173">
        <v>25</v>
      </c>
      <c r="U37" s="173">
        <v>26</v>
      </c>
      <c r="V37" s="173">
        <v>27</v>
      </c>
    </row>
    <row r="38" spans="1:26" s="129" customFormat="1">
      <c r="B38" s="99"/>
      <c r="C38" s="205" t="s">
        <v>515</v>
      </c>
      <c r="D38" s="181"/>
      <c r="E38" s="181"/>
      <c r="F38" s="202"/>
      <c r="G38" s="181"/>
      <c r="H38" s="181"/>
      <c r="I38" s="182"/>
      <c r="J38" s="180">
        <f t="shared" ref="J38:T38" si="1">J30</f>
        <v>42461</v>
      </c>
      <c r="K38" s="180">
        <f t="shared" si="1"/>
        <v>42491</v>
      </c>
      <c r="L38" s="180">
        <f t="shared" si="1"/>
        <v>42522</v>
      </c>
      <c r="M38" s="180">
        <f t="shared" si="1"/>
        <v>42552</v>
      </c>
      <c r="N38" s="180">
        <f t="shared" si="1"/>
        <v>42583</v>
      </c>
      <c r="O38" s="180">
        <f t="shared" si="1"/>
        <v>42614</v>
      </c>
      <c r="P38" s="180">
        <f t="shared" si="1"/>
        <v>42644</v>
      </c>
      <c r="Q38" s="180">
        <f t="shared" si="1"/>
        <v>42675</v>
      </c>
      <c r="R38" s="180">
        <f t="shared" ref="R38" si="2">R30</f>
        <v>42705</v>
      </c>
      <c r="S38" s="180">
        <f t="shared" si="1"/>
        <v>42736</v>
      </c>
      <c r="T38" s="180">
        <f t="shared" si="1"/>
        <v>42767</v>
      </c>
      <c r="U38" s="180">
        <f t="shared" ref="U38:V38" si="3">U30</f>
        <v>42795</v>
      </c>
      <c r="V38" s="180">
        <f t="shared" si="3"/>
        <v>42826</v>
      </c>
    </row>
    <row r="39" spans="1:26" s="129" customFormat="1">
      <c r="B39" s="99"/>
      <c r="C39" s="204" t="s">
        <v>517</v>
      </c>
      <c r="D39" s="177"/>
      <c r="E39" s="177"/>
      <c r="F39" s="203"/>
      <c r="G39" s="177"/>
      <c r="H39" s="177"/>
      <c r="I39" s="101"/>
      <c r="J39" s="200">
        <f t="shared" ref="J39:O43" si="4">(J32/J$31)</f>
        <v>9.4340256772198691E-2</v>
      </c>
      <c r="K39" s="200">
        <f t="shared" si="4"/>
        <v>9.212909067391023E-2</v>
      </c>
      <c r="L39" s="200">
        <f t="shared" si="4"/>
        <v>9.4509988988516591E-2</v>
      </c>
      <c r="M39" s="200">
        <f t="shared" si="4"/>
        <v>8.9092166961334457E-2</v>
      </c>
      <c r="N39" s="200">
        <f t="shared" si="4"/>
        <v>9.223129905494154E-2</v>
      </c>
      <c r="O39" s="198">
        <f t="shared" si="4"/>
        <v>9.2716575370257653E-2</v>
      </c>
      <c r="P39" s="198">
        <f t="shared" ref="P39:S39" si="5">(P32/P$31)</f>
        <v>9.2804969622499831E-2</v>
      </c>
      <c r="Q39" s="198">
        <f t="shared" si="5"/>
        <v>9.0482193507721395E-2</v>
      </c>
      <c r="R39" s="198">
        <f t="shared" ref="R39" si="6">(R32/R$31)</f>
        <v>0.10083600338820757</v>
      </c>
      <c r="S39" s="198">
        <f t="shared" si="5"/>
        <v>9.8353599483482185E-2</v>
      </c>
      <c r="T39" s="198">
        <f t="shared" ref="T39:V39" si="7">(T32/T$31)</f>
        <v>9.2593266606005462E-2</v>
      </c>
      <c r="U39" s="198">
        <f t="shared" si="7"/>
        <v>9.0829035098754562E-2</v>
      </c>
      <c r="V39" s="198">
        <f t="shared" si="7"/>
        <v>9.370789269527581E-2</v>
      </c>
    </row>
    <row r="40" spans="1:26" s="129" customFormat="1">
      <c r="A40" s="130"/>
      <c r="B40" s="177"/>
      <c r="C40" s="196" t="s">
        <v>5</v>
      </c>
      <c r="D40" s="177"/>
      <c r="E40" s="177"/>
      <c r="F40" s="177"/>
      <c r="G40" s="177"/>
      <c r="H40" s="177"/>
      <c r="I40" s="101"/>
      <c r="J40" s="200">
        <f t="shared" si="4"/>
        <v>3.3911406869664582E-2</v>
      </c>
      <c r="K40" s="200">
        <f t="shared" si="4"/>
        <v>3.1981632389082915E-2</v>
      </c>
      <c r="L40" s="200">
        <f t="shared" si="4"/>
        <v>3.2625452257354096E-2</v>
      </c>
      <c r="M40" s="200">
        <f t="shared" si="4"/>
        <v>2.9787070489661005E-2</v>
      </c>
      <c r="N40" s="200">
        <f t="shared" si="4"/>
        <v>3.1555341983020985E-2</v>
      </c>
      <c r="O40" s="198">
        <f t="shared" si="4"/>
        <v>3.0635017244877258E-2</v>
      </c>
      <c r="P40" s="198">
        <f t="shared" ref="P40:S40" si="8">(P33/P$31)</f>
        <v>3.2698477711789201E-2</v>
      </c>
      <c r="Q40" s="198">
        <f t="shared" si="8"/>
        <v>3.2871099905452256E-2</v>
      </c>
      <c r="R40" s="198">
        <f t="shared" ref="R40" si="9">(R33/R$31)</f>
        <v>3.3882075645416711E-2</v>
      </c>
      <c r="S40" s="198">
        <f t="shared" si="8"/>
        <v>3.3358441837942537E-2</v>
      </c>
      <c r="T40" s="198">
        <f t="shared" ref="T40:V40" si="10">(T33/T$31)</f>
        <v>3.4431301182893538E-2</v>
      </c>
      <c r="U40" s="198">
        <f t="shared" si="10"/>
        <v>3.478424959114354E-2</v>
      </c>
      <c r="V40" s="198">
        <f t="shared" si="10"/>
        <v>3.352251847617492E-2</v>
      </c>
      <c r="W40" s="129" t="e">
        <f t="shared" ref="W40:Z40" si="11">(W33/W$31)*100</f>
        <v>#DIV/0!</v>
      </c>
      <c r="X40" s="129" t="e">
        <f t="shared" si="11"/>
        <v>#DIV/0!</v>
      </c>
      <c r="Y40" s="129" t="e">
        <f t="shared" si="11"/>
        <v>#DIV/0!</v>
      </c>
      <c r="Z40" s="129" t="e">
        <f t="shared" si="11"/>
        <v>#DIV/0!</v>
      </c>
    </row>
    <row r="41" spans="1:26" s="129" customFormat="1">
      <c r="A41" s="130"/>
      <c r="B41" s="177"/>
      <c r="C41" s="196" t="s">
        <v>6</v>
      </c>
      <c r="D41" s="177"/>
      <c r="E41" s="177"/>
      <c r="F41" s="177"/>
      <c r="G41" s="177"/>
      <c r="H41" s="177"/>
      <c r="I41" s="101"/>
      <c r="J41" s="200">
        <f t="shared" si="4"/>
        <v>1.6972507898097736E-2</v>
      </c>
      <c r="K41" s="200">
        <f t="shared" si="4"/>
        <v>1.9790454016298021E-2</v>
      </c>
      <c r="L41" s="200">
        <f t="shared" si="4"/>
        <v>1.9034135598552777E-2</v>
      </c>
      <c r="M41" s="200">
        <f t="shared" si="4"/>
        <v>1.7411023137827657E-2</v>
      </c>
      <c r="N41" s="200">
        <f t="shared" si="4"/>
        <v>2.1207752683004965E-2</v>
      </c>
      <c r="O41" s="198">
        <f t="shared" si="4"/>
        <v>2.0896733617366606E-2</v>
      </c>
      <c r="P41" s="198">
        <f t="shared" ref="P41:S41" si="12">(P34/P$31)</f>
        <v>2.0957061915489111E-2</v>
      </c>
      <c r="Q41" s="198">
        <f t="shared" si="12"/>
        <v>2.0958083832335328E-2</v>
      </c>
      <c r="R41" s="198">
        <f t="shared" ref="R41" si="13">(R34/R$31)</f>
        <v>2.3717452951791698E-2</v>
      </c>
      <c r="S41" s="198">
        <f t="shared" si="12"/>
        <v>2.5251981778399511E-2</v>
      </c>
      <c r="T41" s="198">
        <f t="shared" ref="T41:V41" si="14">(T34/T$31)</f>
        <v>2.132848043676069E-2</v>
      </c>
      <c r="U41" s="198">
        <f t="shared" si="14"/>
        <v>1.9499308089067809E-2</v>
      </c>
      <c r="V41" s="198">
        <f t="shared" si="14"/>
        <v>2.0007349638642768E-2</v>
      </c>
      <c r="W41" s="129" t="e">
        <f t="shared" ref="W41:Z41" si="15">(W34/W$31)*100</f>
        <v>#DIV/0!</v>
      </c>
      <c r="X41" s="129" t="e">
        <f t="shared" si="15"/>
        <v>#DIV/0!</v>
      </c>
      <c r="Y41" s="129" t="e">
        <f t="shared" si="15"/>
        <v>#DIV/0!</v>
      </c>
      <c r="Z41" s="129" t="e">
        <f t="shared" si="15"/>
        <v>#DIV/0!</v>
      </c>
    </row>
    <row r="42" spans="1:26" s="129" customFormat="1">
      <c r="A42" s="130"/>
      <c r="B42" s="177"/>
      <c r="C42" s="196" t="s">
        <v>7</v>
      </c>
      <c r="D42" s="177"/>
      <c r="E42" s="177"/>
      <c r="F42" s="177"/>
      <c r="G42" s="177"/>
      <c r="H42" s="177"/>
      <c r="I42" s="101"/>
      <c r="J42" s="200">
        <f t="shared" si="4"/>
        <v>3.9120790481952009E-2</v>
      </c>
      <c r="K42" s="200">
        <f t="shared" si="4"/>
        <v>3.602380028456862E-2</v>
      </c>
      <c r="L42" s="200">
        <f t="shared" si="4"/>
        <v>3.7564889098631427E-2</v>
      </c>
      <c r="M42" s="200">
        <f t="shared" si="4"/>
        <v>3.7781535859789377E-2</v>
      </c>
      <c r="N42" s="200">
        <f t="shared" si="4"/>
        <v>3.5880185808105078E-2</v>
      </c>
      <c r="O42" s="198">
        <f t="shared" si="4"/>
        <v>3.6822884966524652E-2</v>
      </c>
      <c r="P42" s="198">
        <f t="shared" ref="P42:S42" si="16">(P35/P$31)</f>
        <v>3.450747491296334E-2</v>
      </c>
      <c r="Q42" s="198">
        <f t="shared" si="16"/>
        <v>3.3249290891900408E-2</v>
      </c>
      <c r="R42" s="198">
        <f t="shared" ref="R42" si="17">(R35/R$31)</f>
        <v>3.9921923912643167E-2</v>
      </c>
      <c r="S42" s="198">
        <f t="shared" si="16"/>
        <v>3.6766024606334519E-2</v>
      </c>
      <c r="T42" s="198">
        <f t="shared" ref="T42:V42" si="18">(T35/T$31)</f>
        <v>3.3958143767060966E-2</v>
      </c>
      <c r="U42" s="198">
        <f t="shared" si="18"/>
        <v>3.365203170210089E-2</v>
      </c>
      <c r="V42" s="198">
        <f t="shared" si="18"/>
        <v>3.6666530562247356E-2</v>
      </c>
      <c r="W42" s="129" t="e">
        <f t="shared" ref="W42:Z42" si="19">(W35/W$31)*100</f>
        <v>#DIV/0!</v>
      </c>
      <c r="X42" s="129" t="e">
        <f t="shared" si="19"/>
        <v>#DIV/0!</v>
      </c>
      <c r="Y42" s="129" t="e">
        <f t="shared" si="19"/>
        <v>#DIV/0!</v>
      </c>
      <c r="Z42" s="129" t="e">
        <f t="shared" si="19"/>
        <v>#DIV/0!</v>
      </c>
    </row>
    <row r="43" spans="1:26" s="129" customFormat="1">
      <c r="A43" s="130"/>
      <c r="B43" s="177"/>
      <c r="C43" s="197" t="s">
        <v>8</v>
      </c>
      <c r="D43" s="183"/>
      <c r="E43" s="183"/>
      <c r="F43" s="183"/>
      <c r="G43" s="183"/>
      <c r="H43" s="183"/>
      <c r="I43" s="184"/>
      <c r="J43" s="201">
        <f t="shared" si="4"/>
        <v>4.3355515224843717E-3</v>
      </c>
      <c r="K43" s="201">
        <f t="shared" si="4"/>
        <v>4.3332039839606776E-3</v>
      </c>
      <c r="L43" s="201">
        <f t="shared" si="4"/>
        <v>5.2855120339782916E-3</v>
      </c>
      <c r="M43" s="201">
        <f t="shared" si="4"/>
        <v>4.1125374740564229E-3</v>
      </c>
      <c r="N43" s="201">
        <f t="shared" si="4"/>
        <v>3.5880185808105079E-3</v>
      </c>
      <c r="O43" s="199">
        <f t="shared" si="4"/>
        <v>4.3619395414891456E-3</v>
      </c>
      <c r="P43" s="199">
        <f t="shared" ref="P43:S43" si="20">(P36/P$31)</f>
        <v>4.6419550822581748E-3</v>
      </c>
      <c r="Q43" s="199">
        <f t="shared" si="20"/>
        <v>3.4037188780334069E-3</v>
      </c>
      <c r="R43" s="199">
        <f t="shared" ref="R43" si="21">(R36/R$31)</f>
        <v>3.3145508783559829E-3</v>
      </c>
      <c r="S43" s="199">
        <f t="shared" si="20"/>
        <v>2.9771512608056244E-3</v>
      </c>
      <c r="T43" s="199">
        <f t="shared" ref="T43:V43" si="22">(T36/T$31)</f>
        <v>2.8753412192902639E-3</v>
      </c>
      <c r="U43" s="199">
        <f t="shared" si="22"/>
        <v>2.8934457164423197E-3</v>
      </c>
      <c r="V43" s="199">
        <f t="shared" si="22"/>
        <v>3.5114940182107714E-3</v>
      </c>
      <c r="W43" s="129" t="e">
        <f t="shared" ref="W43:Z43" si="23">(W36/W$31)*100</f>
        <v>#DIV/0!</v>
      </c>
      <c r="X43" s="129" t="e">
        <f t="shared" si="23"/>
        <v>#DIV/0!</v>
      </c>
      <c r="Y43" s="129" t="e">
        <f t="shared" si="23"/>
        <v>#DIV/0!</v>
      </c>
      <c r="Z43" s="129" t="e">
        <f t="shared" si="23"/>
        <v>#DIV/0!</v>
      </c>
    </row>
    <row r="44" spans="1:26" s="129" customFormat="1">
      <c r="A44" s="130"/>
      <c r="B44" s="177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</row>
    <row r="45" spans="1:26" s="129" customFormat="1">
      <c r="A45" s="130"/>
      <c r="B45" s="177"/>
      <c r="C45" s="206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</row>
    <row r="46" spans="1:26" s="129" customFormat="1">
      <c r="C46" s="51"/>
    </row>
    <row r="47" spans="1:26" s="129" customFormat="1">
      <c r="C47" s="207"/>
    </row>
    <row r="48" spans="1:26" s="129" customFormat="1"/>
    <row r="49" s="129" customFormat="1"/>
    <row r="50" s="129" customFormat="1"/>
    <row r="51" s="129" customFormat="1"/>
    <row r="52" s="129" customFormat="1"/>
    <row r="53" s="129" customFormat="1"/>
    <row r="54" s="129" customFormat="1"/>
    <row r="55" s="129" customFormat="1"/>
    <row r="56" s="129" customFormat="1"/>
    <row r="57" s="129" customFormat="1"/>
    <row r="58" s="129" customFormat="1"/>
    <row r="59" s="129" customFormat="1"/>
    <row r="60" s="129" customFormat="1"/>
    <row r="61" s="129" customFormat="1"/>
    <row r="62" s="129" customFormat="1"/>
    <row r="63" s="129" customFormat="1"/>
    <row r="64" s="129" customFormat="1"/>
    <row r="65" s="129" customFormat="1"/>
    <row r="66" s="129" customFormat="1"/>
    <row r="67" s="129" customFormat="1"/>
    <row r="68" s="129" customFormat="1"/>
    <row r="69" s="129" customFormat="1"/>
    <row r="70" s="129" customFormat="1"/>
    <row r="71" s="129" customFormat="1"/>
    <row r="72" s="129" customFormat="1"/>
    <row r="73" s="129" customFormat="1"/>
    <row r="74" s="129" customFormat="1"/>
    <row r="75" s="129" customFormat="1"/>
    <row r="76" s="129" customFormat="1"/>
    <row r="77" s="129" customFormat="1"/>
    <row r="78" s="129" customFormat="1"/>
    <row r="79" s="129" customFormat="1"/>
    <row r="80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pans="1:1" s="129" customFormat="1"/>
    <row r="162" spans="1:1" s="129" customFormat="1"/>
    <row r="163" spans="1:1" s="129" customFormat="1"/>
    <row r="164" spans="1:1" s="129" customFormat="1"/>
    <row r="165" spans="1:1" s="129" customFormat="1"/>
    <row r="166" spans="1:1" s="129" customFormat="1"/>
    <row r="167" spans="1:1" s="129" customFormat="1"/>
    <row r="168" spans="1:1" s="129" customFormat="1"/>
    <row r="169" spans="1:1" s="129" customFormat="1"/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</sheetData>
  <mergeCells count="1">
    <mergeCell ref="J1:J2"/>
  </mergeCells>
  <pageMargins left="0.31496062992125984" right="0.31496062992125984" top="0.74803149606299213" bottom="0.74803149606299213" header="0.31496062992125984" footer="0.31496062992125984"/>
  <pageSetup paperSize="9" scale="71" orientation="landscape" r:id="rId1"/>
  <colBreaks count="1" manualBreakCount="1">
    <brk id="25" max="1048575" man="1"/>
  </colBreaks>
  <ignoredErrors>
    <ignoredError sqref="W40:Z43" evalError="1"/>
  </ignoredErrors>
  <drawing r:id="rId2"/>
  <legacyDrawing r:id="rId3"/>
  <controls>
    <control shapeId="2049" r:id="rId4" name="ComboBox1"/>
  </control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AC175"/>
  <sheetViews>
    <sheetView showGridLines="0" topLeftCell="B1" zoomScaleNormal="100" workbookViewId="0">
      <selection activeCell="B1" sqref="B1"/>
    </sheetView>
  </sheetViews>
  <sheetFormatPr defaultRowHeight="15"/>
  <cols>
    <col min="1" max="1" width="2.140625" style="129" hidden="1" customWidth="1"/>
    <col min="2" max="2" width="8" style="99" customWidth="1"/>
    <col min="3" max="3" width="11.85546875" customWidth="1"/>
    <col min="4" max="4" width="9" customWidth="1"/>
    <col min="10" max="10" width="9.7109375" bestFit="1" customWidth="1"/>
    <col min="15" max="18" width="9.140625" customWidth="1"/>
    <col min="19" max="19" width="8.42578125" customWidth="1"/>
    <col min="20" max="22" width="9.140625" customWidth="1"/>
    <col min="23" max="26" width="9.140625" hidden="1" customWidth="1"/>
    <col min="27" max="27" width="20.140625" hidden="1" customWidth="1"/>
    <col min="28" max="29" width="0" hidden="1" customWidth="1"/>
  </cols>
  <sheetData>
    <row r="1" spans="2:27" s="129" customFormat="1" ht="18">
      <c r="B1" s="1" t="s">
        <v>0</v>
      </c>
      <c r="K1" s="236"/>
      <c r="L1" s="236"/>
      <c r="AA1" s="129" t="s">
        <v>123</v>
      </c>
    </row>
    <row r="2" spans="2:27" ht="32.25" customHeight="1">
      <c r="B2" s="6" t="s">
        <v>534</v>
      </c>
      <c r="K2" s="236"/>
      <c r="L2" s="236"/>
    </row>
    <row r="7" spans="2:27">
      <c r="AA7" s="129" t="s">
        <v>510</v>
      </c>
    </row>
    <row r="8" spans="2:27">
      <c r="C8" s="79" t="s">
        <v>122</v>
      </c>
      <c r="H8" s="87"/>
      <c r="AA8" s="129" t="s">
        <v>7</v>
      </c>
    </row>
    <row r="9" spans="2:27">
      <c r="H9" s="87"/>
      <c r="AA9" s="129" t="s">
        <v>511</v>
      </c>
    </row>
    <row r="10" spans="2:27">
      <c r="AA10" s="129" t="s">
        <v>512</v>
      </c>
    </row>
    <row r="29" spans="1:28">
      <c r="A29" s="129" t="s">
        <v>124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157" t="str">
        <f>'[1]Publication Table (%)'!K5</f>
        <v xml:space="preserve"> </v>
      </c>
      <c r="AA29" s="87"/>
      <c r="AB29" s="87"/>
    </row>
    <row r="30" spans="1:28">
      <c r="A30" s="131"/>
      <c r="B30" s="100"/>
      <c r="C30" s="140" t="str">
        <f>AA1</f>
        <v>NHS Scotland</v>
      </c>
      <c r="D30" s="141"/>
      <c r="E30" s="141"/>
      <c r="F30" s="141"/>
      <c r="G30" s="141"/>
      <c r="H30" s="141"/>
      <c r="I30" s="84"/>
      <c r="J30" s="158">
        <v>42461</v>
      </c>
      <c r="K30" s="158">
        <v>42491</v>
      </c>
      <c r="L30" s="142">
        <v>42522</v>
      </c>
      <c r="M30" s="158">
        <v>42552</v>
      </c>
      <c r="N30" s="158">
        <v>42583</v>
      </c>
      <c r="O30" s="142">
        <v>42614</v>
      </c>
      <c r="P30" s="142">
        <v>42644</v>
      </c>
      <c r="Q30" s="142">
        <v>42675</v>
      </c>
      <c r="R30" s="142">
        <v>42705</v>
      </c>
      <c r="S30" s="142">
        <v>42736</v>
      </c>
      <c r="T30" s="142">
        <v>42767</v>
      </c>
      <c r="U30" s="142">
        <v>42795</v>
      </c>
      <c r="V30" s="142">
        <v>42826</v>
      </c>
      <c r="W30" s="174"/>
      <c r="X30" s="159"/>
    </row>
    <row r="31" spans="1:28">
      <c r="A31" s="129" t="str">
        <f t="shared" ref="A31:A36" si="0">CONCATENATE($AA$1,$A$29,C31)</f>
        <v>NHS ScotlandAll LocationsTotal Number of scheduled elective operations in theatre system</v>
      </c>
      <c r="B31" s="101"/>
      <c r="C31" s="77" t="s">
        <v>3</v>
      </c>
      <c r="D31" s="87"/>
      <c r="E31" s="87"/>
      <c r="F31" s="87"/>
      <c r="G31" s="87"/>
      <c r="H31" s="87"/>
      <c r="I31" s="85"/>
      <c r="J31" s="81">
        <f>VLOOKUP($A$31,'Publication Table'!$A$6:W452,J37,FALSE)</f>
        <v>29754</v>
      </c>
      <c r="K31" s="81">
        <f>VLOOKUP($A$31,'Publication Table'!$A$6:X452,K37,FALSE)</f>
        <v>30924</v>
      </c>
      <c r="L31" s="81">
        <f>VLOOKUP($A$31,'Publication Table'!$A$6:Y452,L37,FALSE)</f>
        <v>31785</v>
      </c>
      <c r="M31" s="81">
        <f>VLOOKUP($A$31,'Publication Table'!$A$6:Z452,M37,FALSE)</f>
        <v>26018</v>
      </c>
      <c r="N31" s="81">
        <f>VLOOKUP($A$31,'Publication Table'!$A$6:AA452,N37,FALSE)</f>
        <v>31215</v>
      </c>
      <c r="O31" s="81">
        <f>VLOOKUP($A$31,'Publication Table'!$A$6:AB452,O37,FALSE)</f>
        <v>29574</v>
      </c>
      <c r="P31" s="81">
        <f>VLOOKUP($A$31,'Publication Table'!$A$6:AC452,P37,FALSE)</f>
        <v>29298</v>
      </c>
      <c r="Q31" s="81">
        <f>VLOOKUP($A$31,'Publication Table'!$A$6:AD452,Q37,FALSE)</f>
        <v>31730</v>
      </c>
      <c r="R31" s="81">
        <f>VLOOKUP($A$31,'Publication Table'!$A$6:AE452,R37,FALSE)</f>
        <v>27153</v>
      </c>
      <c r="S31" s="81">
        <f>VLOOKUP($A$31,'Publication Table'!$A$6:AF452,S37,FALSE)</f>
        <v>27879</v>
      </c>
      <c r="T31" s="81">
        <f>VLOOKUP($A$31,'Publication Table'!$A$6:AG452,T37,FALSE)</f>
        <v>27475</v>
      </c>
      <c r="U31" s="85">
        <f>VLOOKUP($A$31,'Publication Table'!$A$6:AH452,U37,FALSE)</f>
        <v>31796</v>
      </c>
      <c r="V31" s="85">
        <f>VLOOKUP($A$31,'Publication Table'!$A$6:AI452,V37,FALSE)</f>
        <v>24491</v>
      </c>
      <c r="W31" s="175"/>
      <c r="X31" s="87"/>
    </row>
    <row r="32" spans="1:28">
      <c r="A32" s="129" t="str">
        <f t="shared" si="0"/>
        <v>NHS ScotlandAll LocationsTotal Number of scheduled elective cancellations in theatre systems</v>
      </c>
      <c r="C32" s="78" t="s">
        <v>125</v>
      </c>
      <c r="D32" s="87"/>
      <c r="E32" s="87"/>
      <c r="F32" s="87"/>
      <c r="G32" s="87"/>
      <c r="H32" s="87"/>
      <c r="I32" s="85"/>
      <c r="J32" s="81">
        <f>VLOOKUP($A$32,'Publication Table'!$A$6:Y454,J37,FALSE)</f>
        <v>2807</v>
      </c>
      <c r="K32" s="81">
        <f>VLOOKUP($A$32,'Publication Table'!$A$6:Z454,K37,FALSE)</f>
        <v>2849</v>
      </c>
      <c r="L32" s="81">
        <f>VLOOKUP($A$32,'Publication Table'!$A$6:AA454,L37,FALSE)</f>
        <v>3004</v>
      </c>
      <c r="M32" s="81">
        <f>VLOOKUP($A$32,'Publication Table'!$A$6:AB454,M37,FALSE)</f>
        <v>2318</v>
      </c>
      <c r="N32" s="81">
        <f>VLOOKUP($A$32,'Publication Table'!$A$6:AC454,N37,FALSE)</f>
        <v>2879</v>
      </c>
      <c r="O32" s="81">
        <f>VLOOKUP($A$32,'Publication Table'!$A$6:AD454,O37,FALSE)</f>
        <v>2742</v>
      </c>
      <c r="P32" s="81">
        <f>VLOOKUP($A$32,'Publication Table'!$A$6:AE454,P37,FALSE)</f>
        <v>2719</v>
      </c>
      <c r="Q32" s="81">
        <f>VLOOKUP($A$32,'Publication Table'!$A$6:AF454,Q37,FALSE)</f>
        <v>2871</v>
      </c>
      <c r="R32" s="81">
        <f>VLOOKUP($A$32,'Publication Table'!$A$6:AG454,R37,FALSE)</f>
        <v>2738</v>
      </c>
      <c r="S32" s="81">
        <f>VLOOKUP($A$32,'Publication Table'!$A$6:AH454,S37,FALSE)</f>
        <v>2742</v>
      </c>
      <c r="T32" s="81">
        <f>VLOOKUP($A$32,'Publication Table'!$A$6:AI454,T37,FALSE)</f>
        <v>2544</v>
      </c>
      <c r="U32" s="85">
        <f>VLOOKUP($A$32,'Publication Table'!$A$6:AJ454,U37,FALSE)</f>
        <v>2888</v>
      </c>
      <c r="V32" s="85">
        <f>VLOOKUP($A$32,'Publication Table'!$A$6:AK454,V37,FALSE)</f>
        <v>2295</v>
      </c>
      <c r="W32" s="175"/>
      <c r="X32" s="87"/>
    </row>
    <row r="33" spans="1:29">
      <c r="A33" s="129" t="str">
        <f t="shared" si="0"/>
        <v>NHS ScotlandAll LocationsCancellation based on clinical reason by hospital</v>
      </c>
      <c r="C33" s="77" t="s">
        <v>5</v>
      </c>
      <c r="D33" s="87"/>
      <c r="E33" s="87"/>
      <c r="F33" s="87"/>
      <c r="G33" s="87"/>
      <c r="H33" s="87"/>
      <c r="I33" s="85"/>
      <c r="J33" s="81">
        <f>VLOOKUP($A$33,'Publication Table'!$A$6:X595,J37,FALSE)</f>
        <v>1009</v>
      </c>
      <c r="K33" s="81">
        <f>VLOOKUP($A$33,'Publication Table'!$A$6:Y595,K37,FALSE)</f>
        <v>989</v>
      </c>
      <c r="L33" s="81">
        <f>VLOOKUP($A$33,'Publication Table'!$A$6:Z595,L37,FALSE)</f>
        <v>1037</v>
      </c>
      <c r="M33" s="81">
        <f>VLOOKUP($A$33,'Publication Table'!$A$6:AA595,M37,FALSE)</f>
        <v>775</v>
      </c>
      <c r="N33" s="81">
        <f>VLOOKUP($A$33,'Publication Table'!$A$6:AB595,N37,FALSE)</f>
        <v>985</v>
      </c>
      <c r="O33" s="81">
        <f>VLOOKUP($A$33,'Publication Table'!$A$6:AC595,O37,FALSE)</f>
        <v>906</v>
      </c>
      <c r="P33" s="81">
        <f>VLOOKUP($A$33,'Publication Table'!$A$6:AD595,P37,FALSE)</f>
        <v>958</v>
      </c>
      <c r="Q33" s="81">
        <f>VLOOKUP($A$33,'Publication Table'!$A$6:AE595,Q37,FALSE)</f>
        <v>1043</v>
      </c>
      <c r="R33" s="81">
        <f>VLOOKUP($A$33,'Publication Table'!$A$6:AF595,R37,FALSE)</f>
        <v>920</v>
      </c>
      <c r="S33" s="81">
        <f>VLOOKUP($A$33,'Publication Table'!$A$6:AG595,S37,FALSE)</f>
        <v>930</v>
      </c>
      <c r="T33" s="81">
        <f>VLOOKUP($A$33,'Publication Table'!$A$6:AH595,T37,FALSE)</f>
        <v>946</v>
      </c>
      <c r="U33" s="85">
        <f>VLOOKUP($A$33,'Publication Table'!$A$6:AI595,U37,FALSE)</f>
        <v>1106</v>
      </c>
      <c r="V33" s="85">
        <f>VLOOKUP($A$33,'Publication Table'!$A$6:AJ595,V37,FALSE)</f>
        <v>821</v>
      </c>
      <c r="W33" s="175"/>
      <c r="X33" s="87"/>
    </row>
    <row r="34" spans="1:29">
      <c r="A34" s="129" t="str">
        <f t="shared" si="0"/>
        <v>NHS ScotlandAll LocationsCancellation based on capacity or non-clinical reason by hospital</v>
      </c>
      <c r="C34" s="77" t="s">
        <v>6</v>
      </c>
      <c r="D34" s="87"/>
      <c r="E34" s="87"/>
      <c r="F34" s="87"/>
      <c r="G34" s="87"/>
      <c r="H34" s="87"/>
      <c r="I34" s="85"/>
      <c r="J34" s="81">
        <f>VLOOKUP($A$34,'Publication Table'!$A$3:Z582,J37,FALSE)</f>
        <v>505</v>
      </c>
      <c r="K34" s="81">
        <f>VLOOKUP($A$34,'Publication Table'!$A$3:AA582,K37,FALSE)</f>
        <v>612</v>
      </c>
      <c r="L34" s="81">
        <f>VLOOKUP($A$34,'Publication Table'!$A$3:AB582,L37,FALSE)</f>
        <v>605</v>
      </c>
      <c r="M34" s="81">
        <f>VLOOKUP($A$34,'Publication Table'!$A$3:AC582,M37,FALSE)</f>
        <v>453</v>
      </c>
      <c r="N34" s="81">
        <f>VLOOKUP($A$34,'Publication Table'!$A$3:AD582,N37,FALSE)</f>
        <v>662</v>
      </c>
      <c r="O34" s="81">
        <f>VLOOKUP($A$34,'Publication Table'!$A$3:AE582,O37,FALSE)</f>
        <v>618</v>
      </c>
      <c r="P34" s="81">
        <f>VLOOKUP($A$34,'Publication Table'!$A$3:AF582,P37,FALSE)</f>
        <v>614</v>
      </c>
      <c r="Q34" s="81">
        <f>VLOOKUP($A$34,'Publication Table'!$A$3:AG582,Q37,FALSE)</f>
        <v>665</v>
      </c>
      <c r="R34" s="81">
        <f>VLOOKUP($A$34,'Publication Table'!$A$3:AH582,R37,FALSE)</f>
        <v>644</v>
      </c>
      <c r="S34" s="81">
        <f>VLOOKUP($A$34,'Publication Table'!$A$3:AI582,S37,FALSE)</f>
        <v>704</v>
      </c>
      <c r="T34" s="81">
        <f>VLOOKUP($A$34,'Publication Table'!$A$3:AJ582,T37,FALSE)</f>
        <v>586</v>
      </c>
      <c r="U34" s="85">
        <f>VLOOKUP($A$34,'Publication Table'!$A$3:AK582,U37,FALSE)</f>
        <v>620</v>
      </c>
      <c r="V34" s="85">
        <f>VLOOKUP($A$34,'Publication Table'!$A$3:AL582,V37,FALSE)</f>
        <v>490</v>
      </c>
      <c r="W34" s="175"/>
    </row>
    <row r="35" spans="1:29">
      <c r="A35" s="129" t="str">
        <f t="shared" si="0"/>
        <v>NHS ScotlandAll LocationsCancelled by Patient</v>
      </c>
      <c r="C35" s="77" t="s">
        <v>7</v>
      </c>
      <c r="D35" s="87"/>
      <c r="E35" s="87"/>
      <c r="F35" s="87"/>
      <c r="G35" s="87"/>
      <c r="H35" s="87"/>
      <c r="I35" s="85"/>
      <c r="J35" s="81">
        <f>VLOOKUP($A$35,'Publication Table'!$A$4:X582,J37,FALSE)</f>
        <v>1164</v>
      </c>
      <c r="K35" s="81">
        <f>VLOOKUP($A$35,'Publication Table'!$A$4:Y582,K37,FALSE)</f>
        <v>1114</v>
      </c>
      <c r="L35" s="81">
        <f>VLOOKUP($A$35,'Publication Table'!$A$4:Z582,L37,FALSE)</f>
        <v>1194</v>
      </c>
      <c r="M35" s="81">
        <f>VLOOKUP($A$35,'Publication Table'!$A$4:AA582,M37,FALSE)</f>
        <v>983</v>
      </c>
      <c r="N35" s="81">
        <f>VLOOKUP($A$35,'Publication Table'!$A$4:AB582,N37,FALSE)</f>
        <v>1120</v>
      </c>
      <c r="O35" s="81">
        <f>VLOOKUP($A$35,'Publication Table'!$A$4:AC582,O37,FALSE)</f>
        <v>1089</v>
      </c>
      <c r="P35" s="81">
        <f>VLOOKUP($A$35,'Publication Table'!$A$4:AD582,P37,FALSE)</f>
        <v>1011</v>
      </c>
      <c r="Q35" s="81">
        <f>VLOOKUP($A$35,'Publication Table'!$A$4:AE582,Q37,FALSE)</f>
        <v>1055</v>
      </c>
      <c r="R35" s="81">
        <f>VLOOKUP($A$35,'Publication Table'!$A$4:AF582,R37,FALSE)</f>
        <v>1084</v>
      </c>
      <c r="S35" s="81">
        <f>VLOOKUP($A$35,'Publication Table'!$A$4:AG582,S37,FALSE)</f>
        <v>1025</v>
      </c>
      <c r="T35" s="81">
        <f>VLOOKUP($A$35,'Publication Table'!$A$4:AH582,T37,FALSE)</f>
        <v>933</v>
      </c>
      <c r="U35" s="85">
        <f>VLOOKUP($A$35,'Publication Table'!$A$4:AI582,U37,FALSE)</f>
        <v>1070</v>
      </c>
      <c r="V35" s="85">
        <f>VLOOKUP($A$35,'Publication Table'!$A$4:AJ582,V37,FALSE)</f>
        <v>898</v>
      </c>
      <c r="W35" s="175"/>
    </row>
    <row r="36" spans="1:29">
      <c r="A36" s="129" t="str">
        <f t="shared" si="0"/>
        <v>NHS ScotlandAll LocationsOther reason</v>
      </c>
      <c r="C36" s="80" t="s">
        <v>8</v>
      </c>
      <c r="D36" s="82"/>
      <c r="E36" s="82"/>
      <c r="F36" s="82"/>
      <c r="G36" s="82"/>
      <c r="H36" s="82"/>
      <c r="I36" s="86"/>
      <c r="J36" s="83">
        <f>VLOOKUP($A$36,'Publication Table'!$A$4:X581,J37,FALSE)</f>
        <v>129</v>
      </c>
      <c r="K36" s="83">
        <f>VLOOKUP($A$36,'Publication Table'!$A$4:Y581,K37,FALSE)</f>
        <v>134</v>
      </c>
      <c r="L36" s="83">
        <f>VLOOKUP($A$36,'Publication Table'!$A$4:Z581,L37,FALSE)</f>
        <v>168</v>
      </c>
      <c r="M36" s="83">
        <f>VLOOKUP($A$36,'Publication Table'!$A$4:AA581,M37,FALSE)</f>
        <v>107</v>
      </c>
      <c r="N36" s="83">
        <f>VLOOKUP($A$36,'Publication Table'!$A$4:AB581,N37,FALSE)</f>
        <v>112</v>
      </c>
      <c r="O36" s="83">
        <f>VLOOKUP($A$36,'Publication Table'!$A$4:AC581,O37,FALSE)</f>
        <v>129</v>
      </c>
      <c r="P36" s="83">
        <f>VLOOKUP($A$36,'Publication Table'!$A$4:AD581,P37,FALSE)</f>
        <v>136</v>
      </c>
      <c r="Q36" s="83">
        <f>VLOOKUP($A$36,'Publication Table'!$A$4:AE581,Q37,FALSE)</f>
        <v>108</v>
      </c>
      <c r="R36" s="83">
        <f>VLOOKUP($A$36,'Publication Table'!$A$4:AF581,R37,FALSE)</f>
        <v>90</v>
      </c>
      <c r="S36" s="83">
        <f>VLOOKUP($A$36,'Publication Table'!$A$4:AG581,S37,FALSE)</f>
        <v>83</v>
      </c>
      <c r="T36" s="83">
        <f>VLOOKUP($A$36,'Publication Table'!$A$4:AH581,T37,FALSE)</f>
        <v>79</v>
      </c>
      <c r="U36" s="86">
        <f>VLOOKUP($A$36,'Publication Table'!$A$4:AI581,U37,FALSE)</f>
        <v>92</v>
      </c>
      <c r="V36" s="86">
        <f>VLOOKUP($A$36,'Publication Table'!$A$4:AJ581,V37,FALSE)</f>
        <v>86</v>
      </c>
      <c r="W36" s="175"/>
    </row>
    <row r="37" spans="1:29" s="157" customFormat="1">
      <c r="C37" s="172"/>
      <c r="J37" s="173">
        <v>15</v>
      </c>
      <c r="K37" s="173">
        <v>16</v>
      </c>
      <c r="L37" s="173">
        <v>17</v>
      </c>
      <c r="M37" s="173">
        <v>18</v>
      </c>
      <c r="N37" s="173">
        <v>19</v>
      </c>
      <c r="O37" s="173">
        <v>20</v>
      </c>
      <c r="P37" s="173">
        <v>21</v>
      </c>
      <c r="Q37" s="173">
        <v>22</v>
      </c>
      <c r="R37" s="173">
        <v>23</v>
      </c>
      <c r="S37" s="173">
        <v>24</v>
      </c>
      <c r="T37" s="173">
        <v>25</v>
      </c>
      <c r="U37" s="173">
        <v>26</v>
      </c>
      <c r="V37" s="173">
        <v>27</v>
      </c>
      <c r="W37" s="173">
        <v>14</v>
      </c>
      <c r="X37" s="173">
        <v>14</v>
      </c>
      <c r="Y37" s="173">
        <v>14</v>
      </c>
      <c r="Z37" s="173">
        <v>14</v>
      </c>
      <c r="AA37" s="173">
        <v>14</v>
      </c>
      <c r="AB37" s="173">
        <v>14</v>
      </c>
      <c r="AC37" s="173">
        <v>14</v>
      </c>
    </row>
    <row r="38" spans="1:29" s="129" customFormat="1">
      <c r="B38" s="99"/>
      <c r="C38" s="205" t="s">
        <v>515</v>
      </c>
      <c r="D38" s="181"/>
      <c r="E38" s="181"/>
      <c r="F38" s="202"/>
      <c r="G38" s="181"/>
      <c r="H38" s="181"/>
      <c r="I38" s="182"/>
      <c r="J38" s="180">
        <f t="shared" ref="J38:V38" si="1">J30</f>
        <v>42461</v>
      </c>
      <c r="K38" s="180">
        <f t="shared" si="1"/>
        <v>42491</v>
      </c>
      <c r="L38" s="180">
        <f t="shared" si="1"/>
        <v>42522</v>
      </c>
      <c r="M38" s="180">
        <f t="shared" si="1"/>
        <v>42552</v>
      </c>
      <c r="N38" s="180">
        <f t="shared" si="1"/>
        <v>42583</v>
      </c>
      <c r="O38" s="180">
        <f t="shared" si="1"/>
        <v>42614</v>
      </c>
      <c r="P38" s="180">
        <f t="shared" si="1"/>
        <v>42644</v>
      </c>
      <c r="Q38" s="180">
        <f t="shared" si="1"/>
        <v>42675</v>
      </c>
      <c r="R38" s="180">
        <f t="shared" si="1"/>
        <v>42705</v>
      </c>
      <c r="S38" s="180">
        <f t="shared" si="1"/>
        <v>42736</v>
      </c>
      <c r="T38" s="180">
        <f t="shared" si="1"/>
        <v>42767</v>
      </c>
      <c r="U38" s="180">
        <f t="shared" si="1"/>
        <v>42795</v>
      </c>
      <c r="V38" s="180">
        <f t="shared" si="1"/>
        <v>42826</v>
      </c>
    </row>
    <row r="39" spans="1:29" s="129" customFormat="1">
      <c r="B39" s="99"/>
      <c r="C39" s="204" t="s">
        <v>517</v>
      </c>
      <c r="D39" s="177"/>
      <c r="E39" s="177"/>
      <c r="F39" s="203"/>
      <c r="G39" s="177"/>
      <c r="H39" s="177"/>
      <c r="I39" s="101"/>
      <c r="J39" s="200">
        <f t="shared" ref="J39:V39" si="2">(J32/J$31)</f>
        <v>9.4340256772198691E-2</v>
      </c>
      <c r="K39" s="189">
        <f t="shared" si="2"/>
        <v>9.212909067391023E-2</v>
      </c>
      <c r="L39" s="200">
        <f t="shared" si="2"/>
        <v>9.4509988988516591E-2</v>
      </c>
      <c r="M39" s="200">
        <f t="shared" si="2"/>
        <v>8.9092166961334457E-2</v>
      </c>
      <c r="N39" s="200">
        <f t="shared" si="2"/>
        <v>9.223129905494154E-2</v>
      </c>
      <c r="O39" s="200">
        <f t="shared" si="2"/>
        <v>9.2716575370257653E-2</v>
      </c>
      <c r="P39" s="200">
        <f t="shared" si="2"/>
        <v>9.2804969622499831E-2</v>
      </c>
      <c r="Q39" s="198">
        <f t="shared" si="2"/>
        <v>9.0482193507721395E-2</v>
      </c>
      <c r="R39" s="198">
        <f t="shared" si="2"/>
        <v>0.10083600338820757</v>
      </c>
      <c r="S39" s="198">
        <f t="shared" si="2"/>
        <v>9.8353599483482185E-2</v>
      </c>
      <c r="T39" s="198">
        <f t="shared" si="2"/>
        <v>9.2593266606005462E-2</v>
      </c>
      <c r="U39" s="198">
        <f t="shared" si="2"/>
        <v>9.0829035098754562E-2</v>
      </c>
      <c r="V39" s="231">
        <f t="shared" si="2"/>
        <v>9.370789269527581E-2</v>
      </c>
    </row>
    <row r="40" spans="1:29" s="129" customFormat="1">
      <c r="A40" s="130"/>
      <c r="B40" s="177"/>
      <c r="C40" s="196" t="s">
        <v>5</v>
      </c>
      <c r="D40" s="177"/>
      <c r="E40" s="177"/>
      <c r="F40" s="177"/>
      <c r="G40" s="177"/>
      <c r="H40" s="177"/>
      <c r="I40" s="101"/>
      <c r="J40" s="200">
        <f t="shared" ref="J40:V40" si="3">(J33/J$31)</f>
        <v>3.3911406869664582E-2</v>
      </c>
      <c r="K40" s="189">
        <f t="shared" si="3"/>
        <v>3.1981632389082915E-2</v>
      </c>
      <c r="L40" s="200">
        <f t="shared" si="3"/>
        <v>3.2625452257354096E-2</v>
      </c>
      <c r="M40" s="200">
        <f t="shared" si="3"/>
        <v>2.9787070489661005E-2</v>
      </c>
      <c r="N40" s="200">
        <f t="shared" si="3"/>
        <v>3.1555341983020985E-2</v>
      </c>
      <c r="O40" s="200">
        <f t="shared" si="3"/>
        <v>3.0635017244877258E-2</v>
      </c>
      <c r="P40" s="200">
        <f t="shared" si="3"/>
        <v>3.2698477711789201E-2</v>
      </c>
      <c r="Q40" s="198">
        <f t="shared" si="3"/>
        <v>3.2871099905452256E-2</v>
      </c>
      <c r="R40" s="198">
        <f t="shared" si="3"/>
        <v>3.3882075645416711E-2</v>
      </c>
      <c r="S40" s="198">
        <f t="shared" si="3"/>
        <v>3.3358441837942537E-2</v>
      </c>
      <c r="T40" s="198">
        <f t="shared" si="3"/>
        <v>3.4431301182893538E-2</v>
      </c>
      <c r="U40" s="198">
        <f t="shared" si="3"/>
        <v>3.478424959114354E-2</v>
      </c>
      <c r="V40" s="232">
        <f t="shared" si="3"/>
        <v>3.352251847617492E-2</v>
      </c>
      <c r="W40" s="129" t="e">
        <f t="shared" ref="W40:AC43" si="4">(W33/W$31)*100</f>
        <v>#DIV/0!</v>
      </c>
      <c r="X40" s="129" t="e">
        <f t="shared" si="4"/>
        <v>#DIV/0!</v>
      </c>
      <c r="Y40" s="129" t="e">
        <f t="shared" si="4"/>
        <v>#DIV/0!</v>
      </c>
      <c r="Z40" s="129" t="e">
        <f t="shared" si="4"/>
        <v>#DIV/0!</v>
      </c>
      <c r="AA40" s="129" t="e">
        <f t="shared" si="4"/>
        <v>#DIV/0!</v>
      </c>
      <c r="AB40" s="129" t="e">
        <f t="shared" si="4"/>
        <v>#DIV/0!</v>
      </c>
      <c r="AC40" s="129" t="e">
        <f t="shared" si="4"/>
        <v>#DIV/0!</v>
      </c>
    </row>
    <row r="41" spans="1:29" s="129" customFormat="1">
      <c r="A41" s="130"/>
      <c r="B41" s="177"/>
      <c r="C41" s="196" t="s">
        <v>6</v>
      </c>
      <c r="D41" s="177"/>
      <c r="E41" s="177"/>
      <c r="F41" s="177"/>
      <c r="G41" s="177"/>
      <c r="H41" s="177"/>
      <c r="I41" s="101"/>
      <c r="J41" s="200">
        <f t="shared" ref="J41:V41" si="5">(J34/J$31)</f>
        <v>1.6972507898097736E-2</v>
      </c>
      <c r="K41" s="200">
        <f t="shared" si="5"/>
        <v>1.9790454016298021E-2</v>
      </c>
      <c r="L41" s="200">
        <f t="shared" si="5"/>
        <v>1.9034135598552777E-2</v>
      </c>
      <c r="M41" s="200">
        <f t="shared" si="5"/>
        <v>1.7411023137827657E-2</v>
      </c>
      <c r="N41" s="200">
        <f t="shared" si="5"/>
        <v>2.1207752683004965E-2</v>
      </c>
      <c r="O41" s="200">
        <f t="shared" si="5"/>
        <v>2.0896733617366606E-2</v>
      </c>
      <c r="P41" s="200">
        <f t="shared" si="5"/>
        <v>2.0957061915489111E-2</v>
      </c>
      <c r="Q41" s="198">
        <f t="shared" si="5"/>
        <v>2.0958083832335328E-2</v>
      </c>
      <c r="R41" s="198">
        <f t="shared" si="5"/>
        <v>2.3717452951791698E-2</v>
      </c>
      <c r="S41" s="198">
        <f t="shared" si="5"/>
        <v>2.5251981778399511E-2</v>
      </c>
      <c r="T41" s="198">
        <f t="shared" si="5"/>
        <v>2.132848043676069E-2</v>
      </c>
      <c r="U41" s="198">
        <f t="shared" si="5"/>
        <v>1.9499308089067809E-2</v>
      </c>
      <c r="V41" s="232">
        <f t="shared" si="5"/>
        <v>2.0007349638642768E-2</v>
      </c>
      <c r="W41" s="129" t="e">
        <f t="shared" si="4"/>
        <v>#DIV/0!</v>
      </c>
      <c r="X41" s="129" t="e">
        <f t="shared" si="4"/>
        <v>#DIV/0!</v>
      </c>
      <c r="Y41" s="129" t="e">
        <f t="shared" si="4"/>
        <v>#DIV/0!</v>
      </c>
      <c r="Z41" s="129" t="e">
        <f t="shared" si="4"/>
        <v>#DIV/0!</v>
      </c>
      <c r="AA41" s="129" t="e">
        <f t="shared" si="4"/>
        <v>#DIV/0!</v>
      </c>
      <c r="AB41" s="129" t="e">
        <f t="shared" si="4"/>
        <v>#DIV/0!</v>
      </c>
      <c r="AC41" s="129" t="e">
        <f t="shared" si="4"/>
        <v>#DIV/0!</v>
      </c>
    </row>
    <row r="42" spans="1:29" s="129" customFormat="1">
      <c r="A42" s="130"/>
      <c r="B42" s="177"/>
      <c r="C42" s="196" t="s">
        <v>7</v>
      </c>
      <c r="D42" s="177"/>
      <c r="E42" s="177"/>
      <c r="F42" s="177"/>
      <c r="G42" s="177"/>
      <c r="H42" s="177"/>
      <c r="I42" s="101"/>
      <c r="J42" s="200">
        <f t="shared" ref="J42:V42" si="6">(J35/J$31)</f>
        <v>3.9120790481952009E-2</v>
      </c>
      <c r="K42" s="200">
        <f t="shared" si="6"/>
        <v>3.602380028456862E-2</v>
      </c>
      <c r="L42" s="200">
        <f t="shared" si="6"/>
        <v>3.7564889098631427E-2</v>
      </c>
      <c r="M42" s="200">
        <f t="shared" si="6"/>
        <v>3.7781535859789377E-2</v>
      </c>
      <c r="N42" s="200">
        <f t="shared" si="6"/>
        <v>3.5880185808105078E-2</v>
      </c>
      <c r="O42" s="200">
        <f t="shared" si="6"/>
        <v>3.6822884966524652E-2</v>
      </c>
      <c r="P42" s="200">
        <f t="shared" si="6"/>
        <v>3.450747491296334E-2</v>
      </c>
      <c r="Q42" s="198">
        <f t="shared" si="6"/>
        <v>3.3249290891900408E-2</v>
      </c>
      <c r="R42" s="198">
        <f t="shared" si="6"/>
        <v>3.9921923912643167E-2</v>
      </c>
      <c r="S42" s="198">
        <f t="shared" si="6"/>
        <v>3.6766024606334519E-2</v>
      </c>
      <c r="T42" s="198">
        <f t="shared" si="6"/>
        <v>3.3958143767060966E-2</v>
      </c>
      <c r="U42" s="198">
        <f t="shared" si="6"/>
        <v>3.365203170210089E-2</v>
      </c>
      <c r="V42" s="232">
        <f t="shared" si="6"/>
        <v>3.6666530562247356E-2</v>
      </c>
      <c r="W42" s="129" t="e">
        <f t="shared" si="4"/>
        <v>#DIV/0!</v>
      </c>
      <c r="X42" s="129" t="e">
        <f t="shared" si="4"/>
        <v>#DIV/0!</v>
      </c>
      <c r="Y42" s="129" t="e">
        <f t="shared" si="4"/>
        <v>#DIV/0!</v>
      </c>
      <c r="Z42" s="129" t="e">
        <f t="shared" si="4"/>
        <v>#DIV/0!</v>
      </c>
      <c r="AA42" s="129" t="e">
        <f t="shared" si="4"/>
        <v>#DIV/0!</v>
      </c>
      <c r="AB42" s="129" t="e">
        <f t="shared" si="4"/>
        <v>#DIV/0!</v>
      </c>
      <c r="AC42" s="129" t="e">
        <f t="shared" si="4"/>
        <v>#DIV/0!</v>
      </c>
    </row>
    <row r="43" spans="1:29" s="129" customFormat="1">
      <c r="A43" s="130"/>
      <c r="B43" s="177"/>
      <c r="C43" s="197" t="s">
        <v>8</v>
      </c>
      <c r="D43" s="183"/>
      <c r="E43" s="183"/>
      <c r="F43" s="183"/>
      <c r="G43" s="183"/>
      <c r="H43" s="183"/>
      <c r="I43" s="184"/>
      <c r="J43" s="201">
        <f t="shared" ref="J43:V43" si="7">(J36/J$31)</f>
        <v>4.3355515224843717E-3</v>
      </c>
      <c r="K43" s="201">
        <f t="shared" si="7"/>
        <v>4.3332039839606776E-3</v>
      </c>
      <c r="L43" s="201">
        <f t="shared" si="7"/>
        <v>5.2855120339782916E-3</v>
      </c>
      <c r="M43" s="201">
        <f t="shared" si="7"/>
        <v>4.1125374740564229E-3</v>
      </c>
      <c r="N43" s="201">
        <f t="shared" si="7"/>
        <v>3.5880185808105079E-3</v>
      </c>
      <c r="O43" s="201">
        <f t="shared" si="7"/>
        <v>4.3619395414891456E-3</v>
      </c>
      <c r="P43" s="201">
        <f t="shared" si="7"/>
        <v>4.6419550822581748E-3</v>
      </c>
      <c r="Q43" s="199">
        <f t="shared" si="7"/>
        <v>3.4037188780334069E-3</v>
      </c>
      <c r="R43" s="199">
        <f t="shared" si="7"/>
        <v>3.3145508783559829E-3</v>
      </c>
      <c r="S43" s="199">
        <f t="shared" si="7"/>
        <v>2.9771512608056244E-3</v>
      </c>
      <c r="T43" s="199">
        <f t="shared" si="7"/>
        <v>2.8753412192902639E-3</v>
      </c>
      <c r="U43" s="199">
        <f t="shared" si="7"/>
        <v>2.8934457164423197E-3</v>
      </c>
      <c r="V43" s="233">
        <f t="shared" si="7"/>
        <v>3.5114940182107714E-3</v>
      </c>
      <c r="W43" s="129" t="e">
        <f t="shared" si="4"/>
        <v>#DIV/0!</v>
      </c>
      <c r="X43" s="129" t="e">
        <f t="shared" si="4"/>
        <v>#DIV/0!</v>
      </c>
      <c r="Y43" s="129" t="e">
        <f t="shared" si="4"/>
        <v>#DIV/0!</v>
      </c>
      <c r="Z43" s="129" t="e">
        <f t="shared" si="4"/>
        <v>#DIV/0!</v>
      </c>
      <c r="AA43" s="129" t="e">
        <f t="shared" si="4"/>
        <v>#DIV/0!</v>
      </c>
      <c r="AB43" s="129" t="e">
        <f t="shared" si="4"/>
        <v>#DIV/0!</v>
      </c>
      <c r="AC43" s="129" t="e">
        <f t="shared" si="4"/>
        <v>#DIV/0!</v>
      </c>
    </row>
    <row r="44" spans="1:29" s="129" customFormat="1">
      <c r="A44" s="130"/>
      <c r="B44" s="177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</row>
    <row r="45" spans="1:29" s="129" customFormat="1">
      <c r="A45" s="130"/>
      <c r="B45" s="177"/>
      <c r="C45" s="206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</row>
    <row r="46" spans="1:29" s="129" customFormat="1">
      <c r="C46" s="51"/>
    </row>
    <row r="47" spans="1:29" s="129" customFormat="1">
      <c r="C47" s="207"/>
    </row>
    <row r="48" spans="1:29" s="129" customFormat="1"/>
    <row r="49" s="129" customFormat="1"/>
    <row r="50" s="129" customFormat="1"/>
    <row r="51" s="129" customFormat="1"/>
    <row r="52" s="129" customFormat="1"/>
    <row r="53" s="129" customFormat="1"/>
    <row r="54" s="129" customFormat="1"/>
    <row r="55" s="129" customFormat="1"/>
    <row r="56" s="129" customFormat="1"/>
    <row r="57" s="129" customFormat="1"/>
    <row r="58" s="129" customFormat="1"/>
    <row r="59" s="129" customFormat="1"/>
    <row r="60" s="129" customFormat="1"/>
    <row r="61" s="129" customFormat="1"/>
    <row r="62" s="129" customFormat="1"/>
    <row r="63" s="129" customFormat="1"/>
    <row r="64" s="129" customFormat="1"/>
    <row r="65" s="129" customFormat="1"/>
    <row r="66" s="129" customFormat="1"/>
    <row r="67" s="129" customFormat="1"/>
    <row r="68" s="129" customFormat="1"/>
    <row r="69" s="129" customFormat="1"/>
    <row r="70" s="129" customFormat="1"/>
    <row r="71" s="129" customFormat="1"/>
    <row r="72" s="129" customFormat="1"/>
    <row r="73" s="129" customFormat="1"/>
    <row r="74" s="129" customFormat="1"/>
    <row r="75" s="129" customFormat="1"/>
    <row r="76" s="129" customFormat="1"/>
    <row r="77" s="129" customFormat="1"/>
    <row r="78" s="129" customFormat="1"/>
    <row r="79" s="129" customFormat="1"/>
    <row r="80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pans="1:1" s="129" customFormat="1"/>
    <row r="162" spans="1:1" s="129" customFormat="1"/>
    <row r="163" spans="1:1" s="129" customFormat="1"/>
    <row r="164" spans="1:1" s="129" customFormat="1"/>
    <row r="165" spans="1:1" s="129" customFormat="1"/>
    <row r="166" spans="1:1" s="129" customFormat="1"/>
    <row r="167" spans="1:1" s="129" customFormat="1"/>
    <row r="168" spans="1:1" s="129" customFormat="1"/>
    <row r="169" spans="1:1" s="129" customFormat="1"/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</sheetData>
  <mergeCells count="1">
    <mergeCell ref="K1:L2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  <colBreaks count="1" manualBreakCount="1">
    <brk id="27" max="1048575" man="1"/>
  </colBreaks>
  <drawing r:id="rId2"/>
  <legacyDrawing r:id="rId3"/>
  <controls>
    <control shapeId="7169" r:id="rId4" name="ComboBox1"/>
  </controls>
</worksheet>
</file>

<file path=xl/worksheets/sheet8.xml><?xml version="1.0" encoding="utf-8"?>
<worksheet xmlns="http://schemas.openxmlformats.org/spreadsheetml/2006/main" xmlns:r="http://schemas.openxmlformats.org/officeDocument/2006/relationships">
  <dimension ref="A1:AH40"/>
  <sheetViews>
    <sheetView showGridLines="0" zoomScale="80" zoomScaleNormal="80" workbookViewId="0"/>
  </sheetViews>
  <sheetFormatPr defaultRowHeight="15"/>
  <cols>
    <col min="2" max="2" width="65.85546875" bestFit="1" customWidth="1"/>
    <col min="3" max="3" width="12.7109375" bestFit="1" customWidth="1"/>
    <col min="4" max="4" width="13.42578125" customWidth="1"/>
    <col min="6" max="6" width="12.7109375" customWidth="1"/>
    <col min="8" max="8" width="11.28515625" customWidth="1"/>
    <col min="9" max="10" width="12" customWidth="1"/>
    <col min="11" max="11" width="9.85546875" customWidth="1"/>
    <col min="12" max="12" width="12.7109375" customWidth="1"/>
    <col min="15" max="15" width="10" customWidth="1"/>
    <col min="18" max="18" width="12" customWidth="1"/>
  </cols>
  <sheetData>
    <row r="1" spans="1:34" ht="18">
      <c r="A1" s="1" t="s">
        <v>0</v>
      </c>
    </row>
    <row r="2" spans="1:34" ht="18.75" customHeight="1">
      <c r="A2" s="6" t="s">
        <v>534</v>
      </c>
    </row>
    <row r="3" spans="1:34">
      <c r="S3" s="129" t="s">
        <v>533</v>
      </c>
      <c r="T3" s="129" t="s">
        <v>519</v>
      </c>
      <c r="U3" s="129" t="s">
        <v>520</v>
      </c>
      <c r="V3" s="129" t="s">
        <v>521</v>
      </c>
      <c r="W3" s="129" t="s">
        <v>522</v>
      </c>
      <c r="X3" s="129" t="s">
        <v>523</v>
      </c>
      <c r="Y3" s="129" t="s">
        <v>524</v>
      </c>
      <c r="Z3" s="129" t="s">
        <v>525</v>
      </c>
      <c r="AA3" s="129" t="s">
        <v>526</v>
      </c>
      <c r="AB3" s="129" t="s">
        <v>527</v>
      </c>
      <c r="AC3" s="129" t="s">
        <v>528</v>
      </c>
      <c r="AD3" s="129" t="s">
        <v>529</v>
      </c>
      <c r="AE3" s="129" t="s">
        <v>530</v>
      </c>
      <c r="AF3" s="129" t="s">
        <v>531</v>
      </c>
      <c r="AG3" s="129" t="s">
        <v>532</v>
      </c>
      <c r="AH3" s="129" t="s">
        <v>108</v>
      </c>
    </row>
    <row r="27" spans="2:18" ht="58.5" customHeight="1">
      <c r="B27" s="210"/>
      <c r="C27" s="229" t="s">
        <v>123</v>
      </c>
      <c r="D27" s="229" t="s">
        <v>126</v>
      </c>
      <c r="E27" s="229" t="s">
        <v>127</v>
      </c>
      <c r="F27" s="229" t="s">
        <v>18</v>
      </c>
      <c r="G27" s="229" t="s">
        <v>23</v>
      </c>
      <c r="H27" s="229" t="s">
        <v>28</v>
      </c>
      <c r="I27" s="229" t="s">
        <v>112</v>
      </c>
      <c r="J27" s="229" t="s">
        <v>128</v>
      </c>
      <c r="K27" s="229" t="s">
        <v>129</v>
      </c>
      <c r="L27" s="229" t="s">
        <v>130</v>
      </c>
      <c r="M27" s="229" t="s">
        <v>78</v>
      </c>
      <c r="N27" s="229" t="s">
        <v>91</v>
      </c>
      <c r="O27" s="229" t="s">
        <v>94</v>
      </c>
      <c r="P27" s="229" t="s">
        <v>98</v>
      </c>
      <c r="Q27" s="229" t="s">
        <v>105</v>
      </c>
      <c r="R27" s="229" t="s">
        <v>108</v>
      </c>
    </row>
    <row r="28" spans="2:18">
      <c r="B28" s="77" t="s">
        <v>3</v>
      </c>
      <c r="C28" s="221">
        <f>VLOOKUP(CONCATENATE(C$27,"All Locations",$B28),'Publication Table'!$A$6:$AA$443,27,FALSE)</f>
        <v>24491</v>
      </c>
      <c r="D28" s="221">
        <f>VLOOKUP(CONCATENATE(D$27,"All Locations",$B28),'Publication Table'!$A$6:$AA$443,27,FALSE)</f>
        <v>1679</v>
      </c>
      <c r="E28" s="221">
        <f>VLOOKUP(CONCATENATE(E$27,"All Locations",$B28),'Publication Table'!$A$6:$AA$443,27,FALSE)</f>
        <v>421</v>
      </c>
      <c r="F28" s="221">
        <f>VLOOKUP(CONCATENATE(F$27,"All Locations",$B28),'Publication Table'!$A$6:$AA$443,27,FALSE)</f>
        <v>1422</v>
      </c>
      <c r="G28" s="221">
        <f>VLOOKUP(CONCATENATE(G$27,"All Locations",$B28),'Publication Table'!$A$6:$AA$443,27,FALSE)</f>
        <v>1158</v>
      </c>
      <c r="H28" s="221">
        <f>VLOOKUP(CONCATENATE(H$27,"All Locations",$B28),'Publication Table'!$A$6:$AA$443,27,FALSE)</f>
        <v>964</v>
      </c>
      <c r="I28" s="221">
        <f>VLOOKUP(CONCATENATE(I$27,"All Locations",$B28),'Publication Table'!$A$6:$AA$443,27,FALSE)</f>
        <v>2554</v>
      </c>
      <c r="J28" s="221">
        <f>VLOOKUP(CONCATENATE(J$27,"All Locations",$B28),'Publication Table'!$A$6:$AA$443,27,FALSE)</f>
        <v>5278</v>
      </c>
      <c r="K28" s="221">
        <f>VLOOKUP(CONCATENATE(K$27,"All Locations",$B28),'Publication Table'!$A$6:$AA$443,27,FALSE)</f>
        <v>974</v>
      </c>
      <c r="L28" s="221">
        <f>VLOOKUP(CONCATENATE(L$27,"All Locations",$B28),'Publication Table'!$A$6:$AA$443,27,FALSE)</f>
        <v>2072</v>
      </c>
      <c r="M28" s="221">
        <f>VLOOKUP(CONCATENATE(M$27,"All Locations",$B28),'Publication Table'!$A$6:$AA$443,27,FALSE)</f>
        <v>4400</v>
      </c>
      <c r="N28" s="221">
        <f>VLOOKUP(CONCATENATE(N$27,"All Locations",$B28),'Publication Table'!$A$6:$AA$443,27,FALSE)</f>
        <v>177</v>
      </c>
      <c r="O28" s="221">
        <f>VLOOKUP(CONCATENATE(O$27,"All Locations",$B28),'Publication Table'!$A$6:$AA$443,27,FALSE)</f>
        <v>145</v>
      </c>
      <c r="P28" s="221">
        <f>VLOOKUP(CONCATENATE(P$27,"All Locations",$B28),'Publication Table'!$A$6:$AA$443,27,FALSE)</f>
        <v>1982</v>
      </c>
      <c r="Q28" s="221">
        <f>VLOOKUP(CONCATENATE(Q$27,"All Locations",$B28),'Publication Table'!$A$6:$AA$443,27,FALSE)</f>
        <v>99</v>
      </c>
      <c r="R28" s="230">
        <f>VLOOKUP(CONCATENATE(R$27,"All Locations",$B28),'Publication Table'!$A$6:$AA$443,27,FALSE)</f>
        <v>1166</v>
      </c>
    </row>
    <row r="29" spans="2:18">
      <c r="B29" s="78" t="s">
        <v>125</v>
      </c>
      <c r="C29" s="222">
        <f>VLOOKUP(CONCATENATE(C$27,"All Locations",$B29),'Publication Table'!$A$6:$AA$443,27,FALSE)</f>
        <v>2295</v>
      </c>
      <c r="D29" s="222">
        <f>VLOOKUP(CONCATENATE(D$27,"All Locations",$B29),'Publication Table'!$A$6:$AA$443,27,FALSE)</f>
        <v>185</v>
      </c>
      <c r="E29" s="222">
        <f>VLOOKUP(CONCATENATE(E$27,"All Locations",$B29),'Publication Table'!$A$6:$AA$443,27,FALSE)</f>
        <v>47</v>
      </c>
      <c r="F29" s="222">
        <f>VLOOKUP(CONCATENATE(F$27,"All Locations",$B29),'Publication Table'!$A$6:$AA$443,27,FALSE)</f>
        <v>109</v>
      </c>
      <c r="G29" s="222">
        <f>VLOOKUP(CONCATENATE(G$27,"All Locations",$B29),'Publication Table'!$A$6:$AA$443,27,FALSE)</f>
        <v>116</v>
      </c>
      <c r="H29" s="222">
        <f>VLOOKUP(CONCATENATE(H$27,"All Locations",$B29),'Publication Table'!$A$6:$AA$443,27,FALSE)</f>
        <v>82</v>
      </c>
      <c r="I29" s="222">
        <f>VLOOKUP(CONCATENATE(I$27,"All Locations",$B29),'Publication Table'!$A$6:$AA$443,27,FALSE)</f>
        <v>239</v>
      </c>
      <c r="J29" s="222">
        <f>VLOOKUP(CONCATENATE(J$27,"All Locations",$B29),'Publication Table'!$A$6:$AA$443,27,FALSE)</f>
        <v>499</v>
      </c>
      <c r="K29" s="222">
        <f>VLOOKUP(CONCATENATE(K$27,"All Locations",$B29),'Publication Table'!$A$6:$AA$443,27,FALSE)</f>
        <v>131</v>
      </c>
      <c r="L29" s="222">
        <f>VLOOKUP(CONCATENATE(L$27,"All Locations",$B29),'Publication Table'!$A$6:$AA$443,27,FALSE)</f>
        <v>160</v>
      </c>
      <c r="M29" s="222">
        <f>VLOOKUP(CONCATENATE(M$27,"All Locations",$B29),'Publication Table'!$A$6:$AA$443,27,FALSE)</f>
        <v>415</v>
      </c>
      <c r="N29" s="222">
        <f>VLOOKUP(CONCATENATE(N$27,"All Locations",$B29),'Publication Table'!$A$6:$AA$443,27,FALSE)</f>
        <v>9</v>
      </c>
      <c r="O29" s="222">
        <f>VLOOKUP(CONCATENATE(O$27,"All Locations",$B29),'Publication Table'!$A$6:$AA$443,27,FALSE)</f>
        <v>4</v>
      </c>
      <c r="P29" s="222">
        <f>VLOOKUP(CONCATENATE(P$27,"All Locations",$B29),'Publication Table'!$A$6:$AA$443,27,FALSE)</f>
        <v>222</v>
      </c>
      <c r="Q29" s="222">
        <f>VLOOKUP(CONCATENATE(Q$27,"All Locations",$B29),'Publication Table'!$A$6:$AA$443,27,FALSE)</f>
        <v>5</v>
      </c>
      <c r="R29" s="85">
        <f>VLOOKUP(CONCATENATE(R$27,"All Locations",$B29),'Publication Table'!$A$6:$AA$443,27,FALSE)</f>
        <v>72</v>
      </c>
    </row>
    <row r="30" spans="2:18">
      <c r="B30" s="77" t="s">
        <v>5</v>
      </c>
      <c r="C30" s="222">
        <f>VLOOKUP(CONCATENATE(C$27,"All Locations",$B30),'Publication Table'!$A$6:$AA$443,27,FALSE)</f>
        <v>821</v>
      </c>
      <c r="D30" s="222">
        <f>VLOOKUP(CONCATENATE(D$27,"All Locations",$B30),'Publication Table'!$A$6:$AA$443,27,FALSE)</f>
        <v>80</v>
      </c>
      <c r="E30" s="222">
        <f>VLOOKUP(CONCATENATE(E$27,"All Locations",$B30),'Publication Table'!$A$6:$AA$443,27,FALSE)</f>
        <v>14</v>
      </c>
      <c r="F30" s="222">
        <f>VLOOKUP(CONCATENATE(F$27,"All Locations",$B30),'Publication Table'!$A$6:$AA$443,27,FALSE)</f>
        <v>51</v>
      </c>
      <c r="G30" s="222">
        <f>VLOOKUP(CONCATENATE(G$27,"All Locations",$B30),'Publication Table'!$A$6:$AA$443,27,FALSE)</f>
        <v>50</v>
      </c>
      <c r="H30" s="222">
        <f>VLOOKUP(CONCATENATE(H$27,"All Locations",$B30),'Publication Table'!$A$6:$AA$443,27,FALSE)</f>
        <v>35</v>
      </c>
      <c r="I30" s="222">
        <f>VLOOKUP(CONCATENATE(I$27,"All Locations",$B30),'Publication Table'!$A$6:$AA$443,27,FALSE)</f>
        <v>79</v>
      </c>
      <c r="J30" s="222">
        <f>VLOOKUP(CONCATENATE(J$27,"All Locations",$B30),'Publication Table'!$A$6:$AA$443,27,FALSE)</f>
        <v>211</v>
      </c>
      <c r="K30" s="222">
        <f>VLOOKUP(CONCATENATE(K$27,"All Locations",$B30),'Publication Table'!$A$6:$AA$443,27,FALSE)</f>
        <v>37</v>
      </c>
      <c r="L30" s="222">
        <f>VLOOKUP(CONCATENATE(L$27,"All Locations",$B30),'Publication Table'!$A$6:$AA$443,27,FALSE)</f>
        <v>57</v>
      </c>
      <c r="M30" s="222">
        <f>VLOOKUP(CONCATENATE(M$27,"All Locations",$B30),'Publication Table'!$A$6:$AA$443,27,FALSE)</f>
        <v>133</v>
      </c>
      <c r="N30" s="222">
        <f>VLOOKUP(CONCATENATE(N$27,"All Locations",$B30),'Publication Table'!$A$6:$AA$443,27,FALSE)</f>
        <v>1</v>
      </c>
      <c r="O30" s="222">
        <f>VLOOKUP(CONCATENATE(O$27,"All Locations",$B30),'Publication Table'!$A$6:$AA$443,27,FALSE)</f>
        <v>1</v>
      </c>
      <c r="P30" s="222">
        <f>VLOOKUP(CONCATENATE(P$27,"All Locations",$B30),'Publication Table'!$A$6:$AA$443,27,FALSE)</f>
        <v>62</v>
      </c>
      <c r="Q30" s="222">
        <f>VLOOKUP(CONCATENATE(Q$27,"All Locations",$B30),'Publication Table'!$A$6:$AA$443,27,FALSE)</f>
        <v>5</v>
      </c>
      <c r="R30" s="85">
        <f>VLOOKUP(CONCATENATE(R$27,"All Locations",$B30),'Publication Table'!$A$6:$AA$443,27,FALSE)</f>
        <v>5</v>
      </c>
    </row>
    <row r="31" spans="2:18">
      <c r="B31" s="77" t="s">
        <v>6</v>
      </c>
      <c r="C31" s="222">
        <f>VLOOKUP(CONCATENATE(C$27,"All Locations",$B31),'Publication Table'!$A$6:$AA$443,27,FALSE)</f>
        <v>490</v>
      </c>
      <c r="D31" s="222">
        <f>VLOOKUP(CONCATENATE(D$27,"All Locations",$B31),'Publication Table'!$A$6:$AA$443,27,FALSE)</f>
        <v>29</v>
      </c>
      <c r="E31" s="222">
        <f>VLOOKUP(CONCATENATE(E$27,"All Locations",$B31),'Publication Table'!$A$6:$AA$443,27,FALSE)</f>
        <v>18</v>
      </c>
      <c r="F31" s="222">
        <f>VLOOKUP(CONCATENATE(F$27,"All Locations",$B31),'Publication Table'!$A$6:$AA$443,27,FALSE)</f>
        <v>9</v>
      </c>
      <c r="G31" s="222">
        <f>VLOOKUP(CONCATENATE(G$27,"All Locations",$B31),'Publication Table'!$A$6:$AA$443,27,FALSE)</f>
        <v>31</v>
      </c>
      <c r="H31" s="222">
        <f>VLOOKUP(CONCATENATE(H$27,"All Locations",$B31),'Publication Table'!$A$6:$AA$443,27,FALSE)</f>
        <v>13</v>
      </c>
      <c r="I31" s="222">
        <f>VLOOKUP(CONCATENATE(I$27,"All Locations",$B31),'Publication Table'!$A$6:$AA$443,27,FALSE)</f>
        <v>58</v>
      </c>
      <c r="J31" s="222">
        <f>VLOOKUP(CONCATENATE(J$27,"All Locations",$B31),'Publication Table'!$A$6:$AA$443,27,FALSE)</f>
        <v>84</v>
      </c>
      <c r="K31" s="222">
        <f>VLOOKUP(CONCATENATE(K$27,"All Locations",$B31),'Publication Table'!$A$6:$AA$443,27,FALSE)</f>
        <v>40</v>
      </c>
      <c r="L31" s="222">
        <f>VLOOKUP(CONCATENATE(L$27,"All Locations",$B31),'Publication Table'!$A$6:$AA$443,27,FALSE)</f>
        <v>25</v>
      </c>
      <c r="M31" s="222">
        <f>VLOOKUP(CONCATENATE(M$27,"All Locations",$B31),'Publication Table'!$A$6:$AA$443,27,FALSE)</f>
        <v>61</v>
      </c>
      <c r="N31" s="222">
        <f>VLOOKUP(CONCATENATE(N$27,"All Locations",$B31),'Publication Table'!$A$6:$AA$443,27,FALSE)</f>
        <v>2</v>
      </c>
      <c r="O31" s="222">
        <f>VLOOKUP(CONCATENATE(O$27,"All Locations",$B31),'Publication Table'!$A$6:$AA$443,27,FALSE)</f>
        <v>0</v>
      </c>
      <c r="P31" s="222">
        <f>VLOOKUP(CONCATENATE(P$27,"All Locations",$B31),'Publication Table'!$A$6:$AA$443,27,FALSE)</f>
        <v>81</v>
      </c>
      <c r="Q31" s="222">
        <f>VLOOKUP(CONCATENATE(Q$27,"All Locations",$B31),'Publication Table'!$A$6:$AA$443,27,FALSE)</f>
        <v>0</v>
      </c>
      <c r="R31" s="85">
        <f>VLOOKUP(CONCATENATE(R$27,"All Locations",$B31),'Publication Table'!$A$6:$AA$443,27,FALSE)</f>
        <v>39</v>
      </c>
    </row>
    <row r="32" spans="2:18">
      <c r="B32" s="77" t="s">
        <v>7</v>
      </c>
      <c r="C32" s="222">
        <f>VLOOKUP(CONCATENATE(C$27,"All Locations",$B32),'Publication Table'!$A$6:$AA$443,27,FALSE)</f>
        <v>898</v>
      </c>
      <c r="D32" s="222">
        <f>VLOOKUP(CONCATENATE(D$27,"All Locations",$B32),'Publication Table'!$A$6:$AA$443,27,FALSE)</f>
        <v>70</v>
      </c>
      <c r="E32" s="222">
        <f>VLOOKUP(CONCATENATE(E$27,"All Locations",$B32),'Publication Table'!$A$6:$AA$443,27,FALSE)</f>
        <v>14</v>
      </c>
      <c r="F32" s="222">
        <f>VLOOKUP(CONCATENATE(F$27,"All Locations",$B32),'Publication Table'!$A$6:$AA$443,27,FALSE)</f>
        <v>39</v>
      </c>
      <c r="G32" s="222">
        <f>VLOOKUP(CONCATENATE(G$27,"All Locations",$B32),'Publication Table'!$A$6:$AA$443,27,FALSE)</f>
        <v>28</v>
      </c>
      <c r="H32" s="222">
        <f>VLOOKUP(CONCATENATE(H$27,"All Locations",$B32),'Publication Table'!$A$6:$AA$443,27,FALSE)</f>
        <v>32</v>
      </c>
      <c r="I32" s="222">
        <f>VLOOKUP(CONCATENATE(I$27,"All Locations",$B32),'Publication Table'!$A$6:$AA$443,27,FALSE)</f>
        <v>90</v>
      </c>
      <c r="J32" s="222">
        <f>VLOOKUP(CONCATENATE(J$27,"All Locations",$B32),'Publication Table'!$A$6:$AA$443,27,FALSE)</f>
        <v>197</v>
      </c>
      <c r="K32" s="222">
        <f>VLOOKUP(CONCATENATE(K$27,"All Locations",$B32),'Publication Table'!$A$6:$AA$443,27,FALSE)</f>
        <v>54</v>
      </c>
      <c r="L32" s="222">
        <f>VLOOKUP(CONCATENATE(L$27,"All Locations",$B32),'Publication Table'!$A$6:$AA$443,27,FALSE)</f>
        <v>78</v>
      </c>
      <c r="M32" s="222">
        <f>VLOOKUP(CONCATENATE(M$27,"All Locations",$B32),'Publication Table'!$A$6:$AA$443,27,FALSE)</f>
        <v>192</v>
      </c>
      <c r="N32" s="222">
        <f>VLOOKUP(CONCATENATE(N$27,"All Locations",$B32),'Publication Table'!$A$6:$AA$443,27,FALSE)</f>
        <v>3</v>
      </c>
      <c r="O32" s="222">
        <f>VLOOKUP(CONCATENATE(O$27,"All Locations",$B32),'Publication Table'!$A$6:$AA$443,27,FALSE)</f>
        <v>3</v>
      </c>
      <c r="P32" s="222">
        <f>VLOOKUP(CONCATENATE(P$27,"All Locations",$B32),'Publication Table'!$A$6:$AA$443,27,FALSE)</f>
        <v>70</v>
      </c>
      <c r="Q32" s="222">
        <f>VLOOKUP(CONCATENATE(Q$27,"All Locations",$B32),'Publication Table'!$A$6:$AA$443,27,FALSE)</f>
        <v>0</v>
      </c>
      <c r="R32" s="85">
        <f>VLOOKUP(CONCATENATE(R$27,"All Locations",$B32),'Publication Table'!$A$6:$AA$443,27,FALSE)</f>
        <v>28</v>
      </c>
    </row>
    <row r="33" spans="2:18">
      <c r="B33" s="80" t="s">
        <v>8</v>
      </c>
      <c r="C33" s="223">
        <f>VLOOKUP(CONCATENATE(C$27,"All Locations",$B33),'Publication Table'!$A$6:$AA$443,27,FALSE)</f>
        <v>86</v>
      </c>
      <c r="D33" s="223">
        <f>VLOOKUP(CONCATENATE(D$27,"All Locations",$B33),'Publication Table'!$A$6:$AA$443,27,FALSE)</f>
        <v>6</v>
      </c>
      <c r="E33" s="223">
        <f>VLOOKUP(CONCATENATE(E$27,"All Locations",$B33),'Publication Table'!$A$6:$AA$443,27,FALSE)</f>
        <v>1</v>
      </c>
      <c r="F33" s="223">
        <f>VLOOKUP(CONCATENATE(F$27,"All Locations",$B33),'Publication Table'!$A$6:$AA$443,27,FALSE)</f>
        <v>10</v>
      </c>
      <c r="G33" s="223">
        <f>VLOOKUP(CONCATENATE(G$27,"All Locations",$B33),'Publication Table'!$A$6:$AA$443,27,FALSE)</f>
        <v>7</v>
      </c>
      <c r="H33" s="223">
        <f>VLOOKUP(CONCATENATE(H$27,"All Locations",$B33),'Publication Table'!$A$6:$AA$443,27,FALSE)</f>
        <v>2</v>
      </c>
      <c r="I33" s="223">
        <f>VLOOKUP(CONCATENATE(I$27,"All Locations",$B33),'Publication Table'!$A$6:$AA$443,27,FALSE)</f>
        <v>12</v>
      </c>
      <c r="J33" s="223">
        <f>VLOOKUP(CONCATENATE(J$27,"All Locations",$B33),'Publication Table'!$A$6:$AA$443,27,FALSE)</f>
        <v>7</v>
      </c>
      <c r="K33" s="223">
        <f>VLOOKUP(CONCATENATE(K$27,"All Locations",$B33),'Publication Table'!$A$6:$AA$443,27,FALSE)</f>
        <v>0</v>
      </c>
      <c r="L33" s="223">
        <f>VLOOKUP(CONCATENATE(L$27,"All Locations",$B33),'Publication Table'!$A$6:$AA$443,27,FALSE)</f>
        <v>0</v>
      </c>
      <c r="M33" s="223">
        <f>VLOOKUP(CONCATENATE(M$27,"All Locations",$B33),'Publication Table'!$A$6:$AA$443,27,FALSE)</f>
        <v>29</v>
      </c>
      <c r="N33" s="223">
        <f>VLOOKUP(CONCATENATE(N$27,"All Locations",$B33),'Publication Table'!$A$6:$AA$443,27,FALSE)</f>
        <v>3</v>
      </c>
      <c r="O33" s="223">
        <f>VLOOKUP(CONCATENATE(O$27,"All Locations",$B33),'Publication Table'!$A$6:$AA$443,27,FALSE)</f>
        <v>0</v>
      </c>
      <c r="P33" s="223">
        <f>VLOOKUP(CONCATENATE(P$27,"All Locations",$B33),'Publication Table'!$A$6:$AA$443,27,FALSE)</f>
        <v>9</v>
      </c>
      <c r="Q33" s="223">
        <f>VLOOKUP(CONCATENATE(Q$27,"All Locations",$B33),'Publication Table'!$A$6:$AA$443,27,FALSE)</f>
        <v>0</v>
      </c>
      <c r="R33" s="86">
        <f>VLOOKUP(CONCATENATE(R$27,"All Locations",$B33),'Publication Table'!$A$6:$AA$443,27,FALSE)</f>
        <v>0</v>
      </c>
    </row>
    <row r="34" spans="2:18">
      <c r="B34" s="177"/>
    </row>
    <row r="35" spans="2:18" ht="60">
      <c r="B35" s="205" t="s">
        <v>515</v>
      </c>
      <c r="C35" s="211" t="s">
        <v>123</v>
      </c>
      <c r="D35" s="211" t="s">
        <v>126</v>
      </c>
      <c r="E35" s="211" t="s">
        <v>127</v>
      </c>
      <c r="F35" s="211" t="s">
        <v>18</v>
      </c>
      <c r="G35" s="211" t="s">
        <v>23</v>
      </c>
      <c r="H35" s="211" t="s">
        <v>28</v>
      </c>
      <c r="I35" s="211" t="s">
        <v>112</v>
      </c>
      <c r="J35" s="211" t="s">
        <v>128</v>
      </c>
      <c r="K35" s="211" t="s">
        <v>129</v>
      </c>
      <c r="L35" s="211" t="s">
        <v>130</v>
      </c>
      <c r="M35" s="211" t="s">
        <v>78</v>
      </c>
      <c r="N35" s="211" t="s">
        <v>91</v>
      </c>
      <c r="O35" s="211" t="s">
        <v>94</v>
      </c>
      <c r="P35" s="211" t="s">
        <v>98</v>
      </c>
      <c r="Q35" s="211" t="s">
        <v>105</v>
      </c>
      <c r="R35" s="211" t="s">
        <v>108</v>
      </c>
    </row>
    <row r="36" spans="2:18">
      <c r="B36" s="204" t="s">
        <v>517</v>
      </c>
      <c r="C36" s="215">
        <f>C29/C$28</f>
        <v>9.370789269527581E-2</v>
      </c>
      <c r="D36" s="216">
        <f t="shared" ref="D36:R36" si="0">D29/D$28</f>
        <v>0.11018463371054199</v>
      </c>
      <c r="E36" s="216">
        <f t="shared" si="0"/>
        <v>0.11163895486935867</v>
      </c>
      <c r="F36" s="216">
        <f t="shared" si="0"/>
        <v>7.6652601969057668E-2</v>
      </c>
      <c r="G36" s="216">
        <f t="shared" si="0"/>
        <v>0.1001727115716753</v>
      </c>
      <c r="H36" s="216">
        <f t="shared" si="0"/>
        <v>8.5062240663900418E-2</v>
      </c>
      <c r="I36" s="216">
        <f t="shared" si="0"/>
        <v>9.3578700078308541E-2</v>
      </c>
      <c r="J36" s="216">
        <f t="shared" si="0"/>
        <v>9.4543387646835925E-2</v>
      </c>
      <c r="K36" s="216">
        <f t="shared" si="0"/>
        <v>0.13449691991786447</v>
      </c>
      <c r="L36" s="216">
        <f t="shared" si="0"/>
        <v>7.7220077220077218E-2</v>
      </c>
      <c r="M36" s="216">
        <f t="shared" si="0"/>
        <v>9.4318181818181815E-2</v>
      </c>
      <c r="N36" s="216">
        <f t="shared" si="0"/>
        <v>5.0847457627118647E-2</v>
      </c>
      <c r="O36" s="216">
        <f t="shared" si="0"/>
        <v>2.7586206896551724E-2</v>
      </c>
      <c r="P36" s="216">
        <f t="shared" si="0"/>
        <v>0.11200807265388496</v>
      </c>
      <c r="Q36" s="216">
        <f t="shared" si="0"/>
        <v>5.0505050505050504E-2</v>
      </c>
      <c r="R36" s="212">
        <f t="shared" si="0"/>
        <v>6.1749571183533448E-2</v>
      </c>
    </row>
    <row r="37" spans="2:18">
      <c r="B37" s="77" t="s">
        <v>5</v>
      </c>
      <c r="C37" s="217">
        <f t="shared" ref="C37:R40" si="1">C30/C$28</f>
        <v>3.352251847617492E-2</v>
      </c>
      <c r="D37" s="218">
        <f t="shared" si="1"/>
        <v>4.7647409172126266E-2</v>
      </c>
      <c r="E37" s="218">
        <f t="shared" si="1"/>
        <v>3.3254156769596199E-2</v>
      </c>
      <c r="F37" s="218">
        <f t="shared" si="1"/>
        <v>3.5864978902953586E-2</v>
      </c>
      <c r="G37" s="218">
        <f t="shared" si="1"/>
        <v>4.317789291882556E-2</v>
      </c>
      <c r="H37" s="218">
        <f t="shared" si="1"/>
        <v>3.6307053941908717E-2</v>
      </c>
      <c r="I37" s="218">
        <f t="shared" si="1"/>
        <v>3.0931871574001565E-2</v>
      </c>
      <c r="J37" s="218">
        <f t="shared" si="1"/>
        <v>3.997726411519515E-2</v>
      </c>
      <c r="K37" s="218">
        <f t="shared" si="1"/>
        <v>3.7987679671457907E-2</v>
      </c>
      <c r="L37" s="218">
        <f t="shared" si="1"/>
        <v>2.750965250965251E-2</v>
      </c>
      <c r="M37" s="218">
        <f t="shared" si="1"/>
        <v>3.0227272727272728E-2</v>
      </c>
      <c r="N37" s="218">
        <f t="shared" si="1"/>
        <v>5.6497175141242938E-3</v>
      </c>
      <c r="O37" s="218">
        <f t="shared" si="1"/>
        <v>6.8965517241379309E-3</v>
      </c>
      <c r="P37" s="218">
        <f t="shared" si="1"/>
        <v>3.1281533804238142E-2</v>
      </c>
      <c r="Q37" s="218">
        <f t="shared" si="1"/>
        <v>5.0505050505050504E-2</v>
      </c>
      <c r="R37" s="213">
        <f t="shared" si="1"/>
        <v>4.2881646655231562E-3</v>
      </c>
    </row>
    <row r="38" spans="2:18">
      <c r="B38" s="77" t="s">
        <v>6</v>
      </c>
      <c r="C38" s="217">
        <f t="shared" si="1"/>
        <v>2.0007349638642768E-2</v>
      </c>
      <c r="D38" s="218">
        <f t="shared" si="1"/>
        <v>1.7272185824895772E-2</v>
      </c>
      <c r="E38" s="218">
        <f t="shared" si="1"/>
        <v>4.2755344418052253E-2</v>
      </c>
      <c r="F38" s="218">
        <f t="shared" si="1"/>
        <v>6.3291139240506328E-3</v>
      </c>
      <c r="G38" s="218">
        <f t="shared" si="1"/>
        <v>2.6770293609671848E-2</v>
      </c>
      <c r="H38" s="218">
        <f t="shared" si="1"/>
        <v>1.3485477178423237E-2</v>
      </c>
      <c r="I38" s="218">
        <f t="shared" si="1"/>
        <v>2.2709475332811275E-2</v>
      </c>
      <c r="J38" s="218">
        <f t="shared" si="1"/>
        <v>1.5915119363395226E-2</v>
      </c>
      <c r="K38" s="218">
        <f t="shared" si="1"/>
        <v>4.1067761806981518E-2</v>
      </c>
      <c r="L38" s="218">
        <f t="shared" si="1"/>
        <v>1.2065637065637066E-2</v>
      </c>
      <c r="M38" s="218">
        <f t="shared" si="1"/>
        <v>1.3863636363636364E-2</v>
      </c>
      <c r="N38" s="218">
        <f t="shared" si="1"/>
        <v>1.1299435028248588E-2</v>
      </c>
      <c r="O38" s="218">
        <f t="shared" si="1"/>
        <v>0</v>
      </c>
      <c r="P38" s="218">
        <f t="shared" si="1"/>
        <v>4.0867810292633706E-2</v>
      </c>
      <c r="Q38" s="218">
        <f t="shared" si="1"/>
        <v>0</v>
      </c>
      <c r="R38" s="213">
        <f t="shared" si="1"/>
        <v>3.3447684391080618E-2</v>
      </c>
    </row>
    <row r="39" spans="2:18">
      <c r="B39" s="77" t="s">
        <v>7</v>
      </c>
      <c r="C39" s="217">
        <f t="shared" si="1"/>
        <v>3.6666530562247356E-2</v>
      </c>
      <c r="D39" s="218">
        <f t="shared" si="1"/>
        <v>4.169148302561048E-2</v>
      </c>
      <c r="E39" s="218">
        <f t="shared" si="1"/>
        <v>3.3254156769596199E-2</v>
      </c>
      <c r="F39" s="218">
        <f t="shared" si="1"/>
        <v>2.7426160337552744E-2</v>
      </c>
      <c r="G39" s="218">
        <f t="shared" si="1"/>
        <v>2.4179620034542316E-2</v>
      </c>
      <c r="H39" s="218">
        <f t="shared" si="1"/>
        <v>3.3195020746887967E-2</v>
      </c>
      <c r="I39" s="218">
        <f t="shared" si="1"/>
        <v>3.5238841033672669E-2</v>
      </c>
      <c r="J39" s="218">
        <f t="shared" si="1"/>
        <v>3.7324744221295947E-2</v>
      </c>
      <c r="K39" s="218">
        <f t="shared" si="1"/>
        <v>5.5441478439425054E-2</v>
      </c>
      <c r="L39" s="218">
        <f t="shared" si="1"/>
        <v>3.7644787644787646E-2</v>
      </c>
      <c r="M39" s="218">
        <f t="shared" si="1"/>
        <v>4.363636363636364E-2</v>
      </c>
      <c r="N39" s="218">
        <f t="shared" si="1"/>
        <v>1.6949152542372881E-2</v>
      </c>
      <c r="O39" s="218">
        <f t="shared" si="1"/>
        <v>2.0689655172413793E-2</v>
      </c>
      <c r="P39" s="218">
        <f t="shared" si="1"/>
        <v>3.5317860746720484E-2</v>
      </c>
      <c r="Q39" s="218">
        <f t="shared" si="1"/>
        <v>0</v>
      </c>
      <c r="R39" s="213">
        <f t="shared" si="1"/>
        <v>2.4013722126929673E-2</v>
      </c>
    </row>
    <row r="40" spans="2:18">
      <c r="B40" s="80" t="s">
        <v>8</v>
      </c>
      <c r="C40" s="219">
        <f t="shared" si="1"/>
        <v>3.5114940182107714E-3</v>
      </c>
      <c r="D40" s="220">
        <f t="shared" si="1"/>
        <v>3.5735556879094698E-3</v>
      </c>
      <c r="E40" s="220">
        <f t="shared" si="1"/>
        <v>2.3752969121140144E-3</v>
      </c>
      <c r="F40" s="220">
        <f t="shared" si="1"/>
        <v>7.0323488045007029E-3</v>
      </c>
      <c r="G40" s="220">
        <f t="shared" si="1"/>
        <v>6.044905008635579E-3</v>
      </c>
      <c r="H40" s="220">
        <f t="shared" si="1"/>
        <v>2.0746887966804979E-3</v>
      </c>
      <c r="I40" s="220">
        <f t="shared" si="1"/>
        <v>4.6985121378230231E-3</v>
      </c>
      <c r="J40" s="220">
        <f t="shared" si="1"/>
        <v>1.3262599469496021E-3</v>
      </c>
      <c r="K40" s="220">
        <f t="shared" si="1"/>
        <v>0</v>
      </c>
      <c r="L40" s="220">
        <f t="shared" si="1"/>
        <v>0</v>
      </c>
      <c r="M40" s="220">
        <f t="shared" si="1"/>
        <v>6.5909090909090908E-3</v>
      </c>
      <c r="N40" s="220">
        <f t="shared" si="1"/>
        <v>1.6949152542372881E-2</v>
      </c>
      <c r="O40" s="220">
        <f t="shared" si="1"/>
        <v>0</v>
      </c>
      <c r="P40" s="220">
        <f t="shared" si="1"/>
        <v>4.5408678102926339E-3</v>
      </c>
      <c r="Q40" s="220">
        <f t="shared" si="1"/>
        <v>0</v>
      </c>
      <c r="R40" s="214">
        <f t="shared" si="1"/>
        <v>0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8"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>
      <selection activeCell="O28" sqref="O28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Notes</vt:lpstr>
      <vt:lpstr>Publication Table</vt:lpstr>
      <vt:lpstr>Publication Table (%)</vt:lpstr>
      <vt:lpstr>LOOKUPS</vt:lpstr>
      <vt:lpstr>Chart (No. of Cancellations)</vt:lpstr>
      <vt:lpstr>Chart (% of Operations)-bar</vt:lpstr>
      <vt:lpstr>Chart (% of Operations)</vt:lpstr>
      <vt:lpstr>Board Chart</vt:lpstr>
      <vt:lpstr>Chart for Publication</vt:lpstr>
      <vt:lpstr>'Chart (% of Operations)'!Print_Area</vt:lpstr>
      <vt:lpstr>'Chart (% of Operations)-bar'!Print_Area</vt:lpstr>
      <vt:lpstr>'Chart (No. of Cancellations)'!Print_Area</vt:lpstr>
      <vt:lpstr>Notes!Print_Area</vt:lpstr>
      <vt:lpstr>'Publication Table'!Print_Titles</vt:lpstr>
      <vt:lpstr>'Publication Table (%)'!Print_Titles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Macaulay</dc:creator>
  <cp:lastModifiedBy>Cemre Su Osam</cp:lastModifiedBy>
  <cp:lastPrinted>2017-01-23T10:19:17Z</cp:lastPrinted>
  <dcterms:created xsi:type="dcterms:W3CDTF">2015-10-14T09:03:32Z</dcterms:created>
  <dcterms:modified xsi:type="dcterms:W3CDTF">2017-05-25T09:45:33Z</dcterms:modified>
</cp:coreProperties>
</file>